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660" tabRatio="540" firstSheet="5" activeTab="5"/>
  </bookViews>
  <sheets>
    <sheet name="Doc1" sheetId="1" r:id="rId1"/>
    <sheet name="Doc2" sheetId="2" r:id="rId2"/>
    <sheet name="Doc3" sheetId="3" r:id="rId3"/>
    <sheet name="IE1" sheetId="4" r:id="rId4"/>
    <sheet name="IE2" sheetId="5" r:id="rId5"/>
    <sheet name="Progr" sheetId="6" r:id="rId6"/>
    <sheet name="Doc4" sheetId="7" r:id="rId7"/>
    <sheet name="Doc5" sheetId="8" r:id="rId8"/>
    <sheet name="IE3 " sheetId="9" r:id="rId9"/>
    <sheet name="Doc6" sheetId="10" r:id="rId10"/>
    <sheet name="Doc7" sheetId="11" r:id="rId11"/>
    <sheet name="IE4" sheetId="12" r:id="rId12"/>
  </sheets>
  <definedNames/>
  <calcPr fullCalcOnLoad="1"/>
</workbook>
</file>

<file path=xl/sharedStrings.xml><?xml version="1.0" encoding="utf-8"?>
<sst xmlns="http://schemas.openxmlformats.org/spreadsheetml/2006/main" count="997" uniqueCount="737">
  <si>
    <t>2°- On considère la variable Y = 10 X . A l'aide de l'approximation par une loi normale, Calculer</t>
  </si>
  <si>
    <t>Sujet A</t>
  </si>
  <si>
    <t>f(x) = a  si -2&lt; x &lt; 0,</t>
  </si>
  <si>
    <t>f(x) = -a x + 2  si x appartient à [ 0 , 4 ],</t>
  </si>
  <si>
    <t>f(x) = 0 ailleurs</t>
  </si>
  <si>
    <t>Soit X une variable aléatoire réelle dont la fonction de densité de probabilité est:</t>
  </si>
  <si>
    <t>moyenne égale à 2 mm et d'écart-type égal à 0,05 mm.</t>
  </si>
  <si>
    <t xml:space="preserve">Une machine fabrique des billes de roulement dont le diamètre est une variable aléatoire normale de </t>
  </si>
  <si>
    <t>inférieur à 1,9 mm et celles de diamètre supérieur à 2,1 mm.</t>
  </si>
  <si>
    <t>Une procédure de contrôle de qualité de fabrication permet d'éliminer automatiquement les billes de diamètre</t>
  </si>
  <si>
    <t>1°- Déterminer la proportion de billes éliminées par ce processus de contrôle.</t>
  </si>
  <si>
    <t>2°- On prélève au hasard une bille parmi celles qui n'ont pas été éliminées. Quelle est la probabilité que cette</t>
  </si>
  <si>
    <t>bille ait un diamètre compris entre 2,03 et 2,06 mm.</t>
  </si>
  <si>
    <t>3°- On veut améliorer la qualité des billes mises sur le marché pour ne retenir que celles permettant d'avoir</t>
  </si>
  <si>
    <t>ces billes acceptées.</t>
  </si>
  <si>
    <t>Nota: les 2èmes et 3èmes questions peuvent être traitées indépendamment</t>
  </si>
  <si>
    <t xml:space="preserve">Calculer la valeur de a pour que f soit une densité de probabilité. </t>
  </si>
  <si>
    <t>Soit X une variable aléatoire réelle dont la densité de probabilité est:</t>
  </si>
  <si>
    <t>f(x) = 1/4 - a x²  si -1&lt; x &lt; 1, où a est un nombre réel.</t>
  </si>
  <si>
    <t>une proportion d'acceptation de 90%. Donner l'intervalle le plus petit dans lequel doit se situer le calibre de</t>
  </si>
  <si>
    <r>
      <t xml:space="preserve">On considère une variable normale X de paramètre m = 2 et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= 4</t>
    </r>
  </si>
  <si>
    <t>1°- Déterminer la fonction de densité de Y</t>
  </si>
  <si>
    <t>2°- Calculer P ( Y &lt; 4), P ( Y &lt; 6)</t>
  </si>
  <si>
    <t>Soit une variable réelle X de densité:</t>
  </si>
  <si>
    <t>f (x) = 1/a  si x appartient à l'intervalle ] 0, a] ,  f (x) = 0 ailleurs.</t>
  </si>
  <si>
    <t>F(x) = 0 si x&lt;-2</t>
  </si>
  <si>
    <t>F(x) = 1  si x &gt; 2,</t>
  </si>
  <si>
    <t>F(x) = 0 si x&lt; -2</t>
  </si>
  <si>
    <t>F(x) = 1/8ax+1/4  si -2&lt; x &lt; 2</t>
  </si>
  <si>
    <t>F(x) = 1 si x&gt;3</t>
  </si>
  <si>
    <t>2°- Calculer P( -1 &lt; X &lt; 5/2)</t>
  </si>
  <si>
    <t>F(x) = 1/4ax+ b  si  -2&lt;x&lt;-1</t>
  </si>
  <si>
    <t>F(x) = cx + 2/3  si  -1&lt;x&lt;2</t>
  </si>
  <si>
    <t>1°- Déterminer a,b et c pour que  F soit bien une fonction de répartition</t>
  </si>
  <si>
    <t>2°- Calculer P( -3/2 &lt; X &lt; 0)</t>
  </si>
  <si>
    <t>3°- Déterminer la médiane et l'espérance de X</t>
  </si>
  <si>
    <t>F(x) = 1/2bx+ c  si 2&lt; x &lt; 3,</t>
  </si>
  <si>
    <t xml:space="preserve">1°- Calculer les  valeurs de a, b et c pour que F soit une fonction de répartition. </t>
  </si>
  <si>
    <t>moyenne égale à 2 mm et d'écart-type égal à 0,04 mm.</t>
  </si>
  <si>
    <t>inférieur à 1,95 mm et celles de diamètre supérieur à 2,05 mm.</t>
  </si>
  <si>
    <t>bille ait un diamètre compris entre 2,02 et 2,05 mm.</t>
  </si>
  <si>
    <t xml:space="preserve">Exercice I : </t>
  </si>
  <si>
    <t>Exercice II :</t>
  </si>
  <si>
    <t xml:space="preserve">Exercice III : </t>
  </si>
  <si>
    <t>8 pts</t>
  </si>
  <si>
    <t xml:space="preserve">Soit la variable Y = ((X-2)/4)² </t>
  </si>
  <si>
    <t>Soit (X,Y) un couple de variables aléatoires réelles de densité:</t>
  </si>
  <si>
    <t>f (x, y ) = 30 x²y si (x,y) appartient au domaine D défini comme l'intérieur du triangle de sommets</t>
  </si>
  <si>
    <t>A ( -1 , 0) , B ( 1, 0), C ( 0 , 1)</t>
  </si>
  <si>
    <t>f (x, y ) = 0 ailleurs</t>
  </si>
  <si>
    <t>1°- Vérifier que f est bien une densité de probabilité.</t>
  </si>
  <si>
    <t>2°- Définir les densités marginales f(x) et g(y) et leur domaine de définition.</t>
  </si>
  <si>
    <t xml:space="preserve">3°- Calculer F ( -1/2, 1/4) où F est la fonction de répartition. </t>
  </si>
  <si>
    <t>4°- Déterminer la densité de la variable Z = X + Y.</t>
  </si>
  <si>
    <r>
      <t>autre jour. Sur une semaine de 5 jours il satisfera la demande avec une proba p = P( X &lt;=3 )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= </t>
    </r>
  </si>
  <si>
    <t>1,1,1,1</t>
  </si>
  <si>
    <t>2,2,0,0</t>
  </si>
  <si>
    <t>2,1,1/2,1/2</t>
  </si>
  <si>
    <t>On choisit quatre pièces au hasard parmi un lot de 20 pièces contenant 5 pièces de 1 €, 8 pièces de 2 €.</t>
  </si>
  <si>
    <t>4 pièces de 0,50 € et trois fausses pièces (comptant alors pour 0 €.)</t>
  </si>
  <si>
    <t>Evt contraire avoir aucune pièce d'1 euro</t>
  </si>
  <si>
    <t>Analyse combinatoire, Dénombrements</t>
  </si>
  <si>
    <t>Journée</t>
  </si>
  <si>
    <t>a</t>
  </si>
  <si>
    <t>Probabilités et Observation Economique semestre 2</t>
  </si>
  <si>
    <t>Variables discrètes dans R²</t>
  </si>
  <si>
    <t xml:space="preserve">Variables continues dans R </t>
  </si>
  <si>
    <t>PROGRAMME DES TD DU SECOND SEMESTRE</t>
  </si>
  <si>
    <t>Mardi 7 février</t>
  </si>
  <si>
    <t>Mardi 14 février</t>
  </si>
  <si>
    <t>Mardi 21 février</t>
  </si>
  <si>
    <t>Mardi 28 février</t>
  </si>
  <si>
    <t>Mardi 7 mars</t>
  </si>
  <si>
    <t>Mardi 14 mars</t>
  </si>
  <si>
    <t>Mardi 21 mars</t>
  </si>
  <si>
    <t>Mardi 28 mars</t>
  </si>
  <si>
    <t>Mardi 4 avril</t>
  </si>
  <si>
    <t>Mardi 11 avril</t>
  </si>
  <si>
    <t>Variables continues dans R²</t>
  </si>
  <si>
    <t>2°- Calculer Cov (X, Y) en fonction de p . Les variables X et Y sont-elles indépendantes?</t>
  </si>
  <si>
    <t>1°- Tracer les 2 droites sur un graphique</t>
  </si>
  <si>
    <t>2°- Calculer E (X) et E (Y) .</t>
  </si>
  <si>
    <t>3°- Calculer le coefficient de corrélation r (X,Y).</t>
  </si>
  <si>
    <t xml:space="preserve">Exercice I </t>
  </si>
  <si>
    <t>La loi conjointe du couple (X,Y) est donnée par le tableau ci-après</t>
  </si>
  <si>
    <t xml:space="preserve"> 1/15</t>
  </si>
  <si>
    <t xml:space="preserve"> 4/15</t>
  </si>
  <si>
    <t xml:space="preserve"> 3/15</t>
  </si>
  <si>
    <t xml:space="preserve"> 2/15</t>
  </si>
  <si>
    <t>1°- Précisez les lois de X et de Y.</t>
  </si>
  <si>
    <t>2°- Calculer E(X), E(Y), V(X), V(Y), Cov (X,Y).</t>
  </si>
  <si>
    <t>3°- Les variables X et Y sont-elles indépendantes?</t>
  </si>
  <si>
    <t>4°- Donner la loi de la variable conditionnelle X/ (Y=2). Calculer son espérance.</t>
  </si>
  <si>
    <t>5°- Donner la loi de la variable conditionnelle Y/ (X=2). Calculer son espérance.</t>
  </si>
  <si>
    <t>X et Y sont deux variables aléatoires définies sur un ensemble fondamental Ω .</t>
  </si>
  <si>
    <t>Exercice II (Examen septembre 1999)</t>
  </si>
  <si>
    <t>On considère deux variables aléatoires X  et Y suivant toutes deux des lois de Bernoulli de paramètres</t>
  </si>
  <si>
    <t>p = 0,2 et p' = 0,4.</t>
  </si>
  <si>
    <r>
      <t xml:space="preserve">1°- Sachant que P(X=0,Y=1) =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, où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est un paramètre réel, trouver la loi du couple de variables </t>
    </r>
  </si>
  <si>
    <r>
      <t xml:space="preserve">aléatoires (X,Y) en fonction de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. Entre quelles valeurs doit-être compris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pour que le problème ait un sens?</t>
    </r>
  </si>
  <si>
    <r>
      <t xml:space="preserve">2°- Pour quelle valeur de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les deux variables X et Y sont-elles indépendantes?</t>
    </r>
  </si>
  <si>
    <t>3°- On sait que Cov (X,Y) = + 0,02.</t>
  </si>
  <si>
    <r>
      <t xml:space="preserve">a) Montrer que la valeur de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est égale à 0,3.</t>
    </r>
  </si>
  <si>
    <t>b) Soit la variable U = X - Y. Déterminer la loi de U.</t>
  </si>
  <si>
    <t>c) Calculer E (U) et V(U) à partir de  la loi de U précédemment déterminée, puis vérifier ces</t>
  </si>
  <si>
    <t>résultats obtenus à partir des lois de X et de Y.</t>
  </si>
  <si>
    <t>d) Déterminer la loi de V = X + Y, puis celle de la variable conjointe (U, V).</t>
  </si>
  <si>
    <t>On considère la distribution conjointe de deux variables X et Y donnée par le tableau suivant.</t>
  </si>
  <si>
    <t>1°- Déterminer a, b, c sachant que x = 0,39 et que Cov (X,Y) = 0,7298</t>
  </si>
  <si>
    <t>2°- Les deux variables sont-elles indépendantes?</t>
  </si>
  <si>
    <t>b</t>
  </si>
  <si>
    <t>c</t>
  </si>
  <si>
    <t xml:space="preserve">Une grande entreprise de vente par correspondance reçoit chaque jour une énorme quantité de courrier, dont une </t>
  </si>
  <si>
    <t xml:space="preserve">grande partie de commandes à honorer. Pour améliorer le planning d'exécution des commandes, elle cherche s'il existe </t>
  </si>
  <si>
    <t xml:space="preserve">une liaison entre le poids du courrier reçu chaque jour et le nombre de commandes. Une étude effectuée sur 12 jours </t>
  </si>
  <si>
    <t>consécutifs a donné les résultats suivants.</t>
  </si>
  <si>
    <t>2°- Etablir la valeur du coefficient de corrélation entre le poids du courrier et le nombre de commandes.</t>
  </si>
  <si>
    <t>Poids du courrier 
(en 100 kg)</t>
  </si>
  <si>
    <t>Nb de commandes  (en milliers)</t>
  </si>
  <si>
    <t>aléatoires.</t>
  </si>
  <si>
    <t>On considérera que la variable X "poids du courrier" et Y "nb de commandes" peuvent être assimilées à des variables</t>
  </si>
  <si>
    <t>1°- Tracer les points sur un graphique.Quel ajustement vous inspire ce nuage de point?</t>
  </si>
  <si>
    <t>3°- Déterminer les équations des droites d'ajustement D de Y en X et D' de X en Y . Tracer les sur le graphique</t>
  </si>
  <si>
    <t>4°- Quelle serait le nombre de commandes estimé si le poids des paquets reçus un jour donné est de 400 kgs</t>
  </si>
  <si>
    <t>Document n° 1 pour TD n° 1 et 2 (suite)</t>
  </si>
  <si>
    <t>4°- Calculer la variance de X.</t>
  </si>
  <si>
    <t>1°- Déterminer les densités de Y = - 2X + 3 et de Z = X² - 4.</t>
  </si>
  <si>
    <t>2°- Calculer les espérances et variances de Y et Z</t>
  </si>
  <si>
    <t>Exercice IV (Examen 2ème session 1999)</t>
  </si>
  <si>
    <r>
      <t xml:space="preserve">Donner la densité de probabilité de la variable Y = X </t>
    </r>
    <r>
      <rPr>
        <vertAlign val="superscript"/>
        <sz val="10"/>
        <rFont val="MS Sans Serif"/>
        <family val="2"/>
      </rPr>
      <t>1/2</t>
    </r>
  </si>
  <si>
    <t>Variables continues dans R - Généralités, variable uniforme, variable exponentielle</t>
  </si>
  <si>
    <t>Il part de Nice vers Cannes un train toutes les demi-heures entre 7 heures du matin et 19 heures.</t>
  </si>
  <si>
    <t>On s'intéresse à la variable X "temps d'attente du voyageur"</t>
  </si>
  <si>
    <t>1°- Définisser la loi de X</t>
  </si>
  <si>
    <t>2°- Quel est le temps moyen d'attente du voyageur?</t>
  </si>
  <si>
    <t>3°- Quelle est la probabilité qu'il attende un train plus de 20 minutes?</t>
  </si>
  <si>
    <t>On suppose qu'il n'y a plus de train en dehors de cette période horaire.</t>
  </si>
  <si>
    <t>Un voyageur arrive à l'improviste entre 7h et 19h.</t>
  </si>
  <si>
    <r>
      <t xml:space="preserve">Le temps d'attente à un central téléphonique est un variable exponentielle X de paramètre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1,5 .</t>
    </r>
  </si>
  <si>
    <t>1°- Un client appelle ce central. Quelle est la probabilité qu'il attende une réponse plus de 2 minutes.</t>
  </si>
  <si>
    <t>2°- Quelle est le temps moyen d'attente?</t>
  </si>
  <si>
    <t>Exercice VI</t>
  </si>
  <si>
    <r>
      <t xml:space="preserve">Soit X une variable aléatoire suivant une loi normale de paramètre m = 12 et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= 3.</t>
    </r>
  </si>
  <si>
    <t>1°- Calculer P ( 10 &lt; X &lt; 15 )</t>
  </si>
  <si>
    <t>2°- Calculer P ( 8 &lt; X &lt; 10 )</t>
  </si>
  <si>
    <r>
      <t xml:space="preserve">Soit X une variable aléatoire suivant une loi normale de paramètre m  et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 inconnus. Calculer</t>
    </r>
  </si>
  <si>
    <t>ses paramètres sachant que P ( X &gt; 8 ) = 0,125 et P ( X &lt; 7 ) = 0, 75.</t>
  </si>
  <si>
    <t>Prévoir distribution d'une table de la fonction de répartition de la loi normale centrée réduite</t>
  </si>
  <si>
    <t>Soit X une variable normale centrée réduite.</t>
  </si>
  <si>
    <t>Calculer à l'aide de la table ci-dessus P ( 1,1 &lt; X &lt; 1,4 ),  P ( -2 &lt; X &lt; -0,5 ), P ( X &gt; 4)</t>
  </si>
  <si>
    <t>Exercice VII</t>
  </si>
  <si>
    <t>Document n° 3 pour TD n° 6 et 7</t>
  </si>
  <si>
    <t>Document n° 2 pour TD n° 3 et 4</t>
  </si>
  <si>
    <t>5°- Déterminer la densité de probabilité de V = 2X - Y</t>
  </si>
  <si>
    <t>4°- Déterminer la densité de probabilité de U = X + Y</t>
  </si>
  <si>
    <t xml:space="preserve">Exercice II </t>
  </si>
  <si>
    <t>On considère la variable dans R² dont la densité de probabilité est définie par:</t>
  </si>
  <si>
    <t xml:space="preserve">f (x,y) = 3 (x + y)   si x&gt;0 , y&gt;0 et x + y &lt; 1; </t>
  </si>
  <si>
    <t>f (x,y) = 0 ailleurs</t>
  </si>
  <si>
    <t xml:space="preserve">3°- Déterminer la densité de probabilité de la variable Z = 2X + Y . </t>
  </si>
  <si>
    <t>1°- Déterminer les densités marginales de X et de Y</t>
  </si>
  <si>
    <t>2°- Calculer F ( 1/2 , 3/4) où F désigne la fonction de répartition de X.</t>
  </si>
  <si>
    <t>4°- Calculez E(Z)</t>
  </si>
  <si>
    <t>Exercice III (Examen 1ère session 2003)</t>
  </si>
  <si>
    <t>Variable normale</t>
  </si>
  <si>
    <t>Variable aléatoire dans R²</t>
  </si>
  <si>
    <t>Licence Eco gestion 2</t>
  </si>
  <si>
    <t>1°- Calculer a = P (X=0, Y=0).</t>
  </si>
  <si>
    <r>
      <t xml:space="preserve"> y</t>
    </r>
    <r>
      <rPr>
        <vertAlign val="subscript"/>
        <sz val="10"/>
        <rFont val="Arial"/>
        <family val="2"/>
      </rPr>
      <t>j</t>
    </r>
  </si>
  <si>
    <r>
      <t>x</t>
    </r>
    <r>
      <rPr>
        <vertAlign val="subscript"/>
        <sz val="10"/>
        <rFont val="Arial"/>
        <family val="2"/>
      </rPr>
      <t xml:space="preserve">i </t>
    </r>
  </si>
  <si>
    <t>1°- Déterminer a, b, c sachant que V(X) = 0,76 et que Cov (X,Y) = 0,26</t>
  </si>
  <si>
    <t>Variables continues dans R</t>
  </si>
  <si>
    <t>Loi normale  et convergences</t>
  </si>
  <si>
    <t>Correction DT 2 et suite variables continues dans R²</t>
  </si>
  <si>
    <t>RAPPEL DU PROGRAMME DES TD DU PREMIER SEMESTRE</t>
  </si>
  <si>
    <t>Variables aléatoires discrètes dans R- Généralités</t>
  </si>
  <si>
    <t>Variables aléatoires discrètes: binomiales, hypergéomètriques</t>
  </si>
  <si>
    <t>Variables aléatoires discrètes: géomètriques, Poisson.</t>
  </si>
  <si>
    <t>Mardi 11 octobre</t>
  </si>
  <si>
    <t>Mardi 18 octobre</t>
  </si>
  <si>
    <t>Mardi 25 octobre</t>
  </si>
  <si>
    <t>Mardi 8 novembre</t>
  </si>
  <si>
    <t>Mardi 15 novembre</t>
  </si>
  <si>
    <t>Mardi 22 novembre</t>
  </si>
  <si>
    <t>Mardi 29 novembre</t>
  </si>
  <si>
    <t>Mardi 6 décembre</t>
  </si>
  <si>
    <t>Mardi 13 décembre</t>
  </si>
  <si>
    <t>Mardi 20 décembre</t>
  </si>
  <si>
    <t>Année universitaire 2005-2006</t>
  </si>
  <si>
    <t xml:space="preserve">Licence Economie Gestion 2 </t>
  </si>
  <si>
    <t>PROBABILITES ET OBSERVATION ECONOMIQUE</t>
  </si>
  <si>
    <t>Faculté de Droit, des Sciences Politiques, Economiques et de Gestion</t>
  </si>
  <si>
    <t>Correction DT et Révisions</t>
  </si>
  <si>
    <t>Au loto, le jeu consiste à tirer 6 numéros parmi 49 numéros.</t>
  </si>
  <si>
    <t>1°- Quelle est la probabilité de gagner le gros lot au loto avec une mise de 6 numéros ?</t>
  </si>
  <si>
    <t>2°- Quelle est la probabilité de gagner le gros lot au keno avec une mise de 10 numéros ?</t>
  </si>
  <si>
    <t xml:space="preserve">On cherche à établir la probabilité de gagner le gros lot au loto, au keno et à euromillions. Les tirages s’effectuent </t>
  </si>
  <si>
    <t>avec des boules (sans remise). L’ordre de sortie n’est pas considérée.</t>
  </si>
  <si>
    <t xml:space="preserve">Au keno, 20 numéros sont tirés parmi 70 numéros. La mise maximum porte sur 10 numéros. Il s’agit d’avoir 10 numéros </t>
  </si>
  <si>
    <t>sur les 20 sortis.</t>
  </si>
  <si>
    <t xml:space="preserve">A euromillions, il s’agit d’avoir 5 bons numéros tirés parmi 50 numéros et 2 étoiles numérotées tirées parmi 9 étoiles </t>
  </si>
  <si>
    <t>numérotées.</t>
  </si>
  <si>
    <t>Exercice n°4: (examen septembre 2005)</t>
  </si>
  <si>
    <t>Exercice n°5:</t>
  </si>
  <si>
    <t>4°- Quelle est la probabilité de gagner au loto le deuxième lot (5 bons numéros sur les 6 tirés et le numéro</t>
  </si>
  <si>
    <t>3°- Quelle est la probabilité de gagner le gros lot à euromillions avec une mise de 5 numéros et 2 étoiles?</t>
  </si>
  <si>
    <t>complémentaire - la 7ème boule tirée -) en jouant 6 numéros?</t>
  </si>
  <si>
    <t>Une famille a quatre enfants. On suppose que les naissances de sexe masculin et de sexe féminin sont</t>
  </si>
  <si>
    <r>
      <t>Exercice 3: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(Examen septembre 2005)</t>
    </r>
  </si>
  <si>
    <t xml:space="preserve">1°- Calculer le nombre de tirages possibles </t>
  </si>
  <si>
    <t>2°- Calculer la probabilité de tirer exactement une paire.</t>
  </si>
  <si>
    <t>3°- Calculer la probabilité d'avoir au moins une paire.</t>
  </si>
  <si>
    <t>Exercice 1 (7 points)</t>
  </si>
  <si>
    <t>A</t>
  </si>
  <si>
    <t>B</t>
  </si>
  <si>
    <t>Une urne contient 150 boules rouges ou vertes, en bois ou en métal.</t>
  </si>
  <si>
    <t>On sait que 60% des boules sont vertes et que 12 boules rouges sont en métal.</t>
  </si>
  <si>
    <t>1°- On choisit au hasard une boule. Elle est rouge. Quelle est la probabilité qu'elle soit en métal?</t>
  </si>
  <si>
    <t xml:space="preserve">2°- On sait que 40% des boules vertes sont en métal. Quelle est la probabilité qu'une boule en métal soit </t>
  </si>
  <si>
    <t>rouge?</t>
  </si>
  <si>
    <t>On tire 5 cartes d'un jeu de 32 cartes.</t>
  </si>
  <si>
    <t>1°- Calculer la probabilité d'avoir deux paires (1 paire = deux cartes de la même hauteur)</t>
  </si>
  <si>
    <t>2°- Calculer la probabilité d'avoir un full ( un full = 1 paire + 1 brelan, un brelan étant 3 cartes de même hauteur)</t>
  </si>
  <si>
    <t>2°- probabilité de tirer exactement une paire = 6.720/15.504</t>
  </si>
  <si>
    <t>3°- probabilité d'avoir au moins une paire = 7.440/15.504</t>
  </si>
  <si>
    <t>Corrigé sujet A</t>
  </si>
  <si>
    <t>Nb dispositions avec 4 lettres différentes</t>
  </si>
  <si>
    <t>c,a,r,t</t>
  </si>
  <si>
    <t>c,a,r,e</t>
  </si>
  <si>
    <t>c,r,t,e</t>
  </si>
  <si>
    <t>a,r,t,e</t>
  </si>
  <si>
    <t>c,a,t,e</t>
  </si>
  <si>
    <t>c,c,a,r</t>
  </si>
  <si>
    <t>Combien de mots différents de 4 lettres peut-on former en tirant 4 lettres du mot Cratere?</t>
  </si>
  <si>
    <t>r,r,a,e</t>
  </si>
  <si>
    <t>r,r,a,t</t>
  </si>
  <si>
    <t>r,r,e,t</t>
  </si>
  <si>
    <t>r,r,c,e</t>
  </si>
  <si>
    <t>r,r,c,t</t>
  </si>
  <si>
    <t>r,r,a,c</t>
  </si>
  <si>
    <t>Total</t>
  </si>
  <si>
    <t>Total général</t>
  </si>
  <si>
    <r>
      <t xml:space="preserve">Card </t>
    </r>
    <r>
      <rPr>
        <b/>
        <sz val="10"/>
        <rFont val="Symbol"/>
        <family val="1"/>
      </rPr>
      <t xml:space="preserve">E = </t>
    </r>
  </si>
  <si>
    <t>A = événement (a,a, b,b, c)</t>
  </si>
  <si>
    <t xml:space="preserve">card A = </t>
  </si>
  <si>
    <t>8! / 2! x 6!</t>
  </si>
  <si>
    <t xml:space="preserve">4! / 2! x 2! </t>
  </si>
  <si>
    <t xml:space="preserve"> A = (choix 2 paires parmi 8 paires) et (choix pour chaque paire de 2 cartes parmi 4 cartes) et choix d'une </t>
  </si>
  <si>
    <t>carte parmi les 24 restantes</t>
  </si>
  <si>
    <t>x 24</t>
  </si>
  <si>
    <t>B = événement (a,a, b,b,b)</t>
  </si>
  <si>
    <t xml:space="preserve">card B = </t>
  </si>
  <si>
    <t xml:space="preserve"> B = (choix 1 paire parmi 8 paires) et (choix pour la paire de 2 cartes parmi 4 cartes) et choix d'un</t>
  </si>
  <si>
    <t>brelan parmi les 7 possibles et choix de 3 cartes parmi 4 cartes dans ce brelan</t>
  </si>
  <si>
    <t xml:space="preserve">x </t>
  </si>
  <si>
    <t>x  7</t>
  </si>
  <si>
    <t xml:space="preserve">4! / 3! x1! </t>
  </si>
  <si>
    <t>Card E =</t>
  </si>
  <si>
    <t xml:space="preserve">Combinaison de 4 pièces choisies parmi 20 = </t>
  </si>
  <si>
    <t>A  événement avoir 4 euros = union de 3 évts incompatibles</t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</si>
  <si>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</si>
  <si>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</si>
  <si>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3</t>
    </r>
  </si>
  <si>
    <r>
      <t>card A</t>
    </r>
    <r>
      <rPr>
        <b/>
        <vertAlign val="subscript"/>
        <sz val="10"/>
        <rFont val="Arial"/>
        <family val="2"/>
      </rPr>
      <t>1</t>
    </r>
  </si>
  <si>
    <r>
      <t>card A</t>
    </r>
    <r>
      <rPr>
        <b/>
        <vertAlign val="subscript"/>
        <sz val="10"/>
        <rFont val="Arial"/>
        <family val="2"/>
      </rPr>
      <t>2</t>
    </r>
  </si>
  <si>
    <r>
      <t>card A</t>
    </r>
    <r>
      <rPr>
        <b/>
        <vertAlign val="subscript"/>
        <sz val="10"/>
        <rFont val="Arial"/>
        <family val="2"/>
      </rPr>
      <t>3</t>
    </r>
  </si>
  <si>
    <t>c,c,a,a</t>
  </si>
  <si>
    <t>r,r,e,e</t>
  </si>
  <si>
    <t>P (B) = 3480/4845</t>
  </si>
  <si>
    <t>5 façons de tirer 4 lettres différentes:</t>
  </si>
  <si>
    <t>Pour chacune d'elles, le nombre de mots possibles est 4! = 24</t>
  </si>
  <si>
    <t>Au total, nous avons donc 120 mots possibles</t>
  </si>
  <si>
    <t>Nb dispositions 2 lettres identiques et 2 différentes (2 cas identiques avec 2 r ou 2 e)</t>
  </si>
  <si>
    <t>On considère que l'on a 2r (ou 2e). Les 2 lettres restantes (différentes) seront tirées</t>
  </si>
  <si>
    <t>parmi les 4 autres lettres (a,e,t,c), soit 4!/2! 2! = 6 dispositions possibles</t>
  </si>
  <si>
    <t>Il faut ensuite compter le nb de permutations de ces 4 lettres où 2 lettres se répètent.</t>
  </si>
  <si>
    <t>Soit 4!/2! = 12</t>
  </si>
  <si>
    <t>Au total, nous avons donc 144 mots possibles (2x6x12)</t>
  </si>
  <si>
    <t>Nb dispositions avec 2 fois 2 lettres identiques</t>
  </si>
  <si>
    <t>Une seule possibilité:</t>
  </si>
  <si>
    <t>En comptant les permutations 4!/2! 2! = 6</t>
  </si>
  <si>
    <t>Nb dispositions totales</t>
  </si>
  <si>
    <t xml:space="preserve"> =somme des nb calculés précédemment puisque tous ces événements sont incompatibles</t>
  </si>
  <si>
    <t>soit 270 dispositions possibles</t>
  </si>
  <si>
    <r>
      <t>A</t>
    </r>
    <r>
      <rPr>
        <b/>
        <vertAlign val="subscript"/>
        <sz val="10"/>
        <rFont val="Arial"/>
        <family val="2"/>
      </rPr>
      <t>0</t>
    </r>
  </si>
  <si>
    <t>2,1,1,0</t>
  </si>
  <si>
    <r>
      <t>card A</t>
    </r>
    <r>
      <rPr>
        <b/>
        <vertAlign val="subscript"/>
        <sz val="10"/>
        <rFont val="Arial"/>
        <family val="2"/>
      </rPr>
      <t>0</t>
    </r>
  </si>
  <si>
    <t>ces 4 evts étant incompatibles le cardinal de l'union de ceux-ci est = à la somme des cardinaux</t>
  </si>
  <si>
    <r>
      <t>A et B = evt (Ao ou A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ou 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</si>
  <si>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4! =</t>
  </si>
  <si>
    <t>Pour chacune des 3 dispositions, on a en permutant les lettres</t>
  </si>
  <si>
    <t>4!/3! = 4</t>
  </si>
  <si>
    <t>Nb dispositions avec 3 lettres identiques et 1 différente:</t>
  </si>
  <si>
    <t xml:space="preserve">Nb dispositions avec 2 lettres identiques et 2 différentes </t>
  </si>
  <si>
    <t>2 c et 2 lettres différentes choisies parmi 3 lettres (a,s,r) ou 2a et idem parmi (c,s,r)</t>
  </si>
  <si>
    <t>8 x 5!/2!3! X3</t>
  </si>
  <si>
    <t xml:space="preserve"> 569/4845</t>
  </si>
  <si>
    <t>d'où P(A/B) =</t>
  </si>
  <si>
    <t>485 / 3480 =</t>
  </si>
  <si>
    <t>97/696</t>
  </si>
  <si>
    <t xml:space="preserve"> 1/36</t>
  </si>
  <si>
    <t>Calculer la probabilité qu'ils obtiennent le même nombre de fois pile. (réponse:19/64 )</t>
  </si>
  <si>
    <r>
      <t>X et Y sont deux variables de Poisson indépendantes de paramètres 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et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 Montrer que la variable conditionnelle</t>
    </r>
  </si>
  <si>
    <t>3°- Il satisfaira la demande chaque jour si ( X &lt;= 3 ) . La demande chaque jour est indépendante de celle d'un</t>
  </si>
  <si>
    <t>A = E [ 4 - 4X + X² - E(Y)² + E(X) + Y²]</t>
  </si>
  <si>
    <t>L'espérance est un opérateur linéaire. Nous avons donc:</t>
  </si>
  <si>
    <t>A = E ( 4)  - E(4X ) + E(X²)  - E(E(Y)²) +  E(E(X))  + E(Y²)</t>
  </si>
  <si>
    <t>Or l'espérance d'une valeur certaine est égale à cette valeur certaine, soit E(4)=4, E(E(Y)²) = E(Y)², E(E(X)) = E(X)</t>
  </si>
  <si>
    <t>De plus E(aX) = a E(X), d'où A = 4 - 4E(X) + E(X²) - E(Y)² + E(X) + E(Y²)</t>
  </si>
  <si>
    <t>Comme E(Y²) - E(Y)² = V(Y), on obtient A = 4 - 3E(X) + V(X) + E(X)² + V(Y)</t>
  </si>
  <si>
    <t>Puisque X est une variable de Poisson de paramètre 15, E(X) = V(X) = 15 et que Y est une variable binomiale de</t>
  </si>
  <si>
    <t>paramètre 72 et 1/6, V(Y) = npq = 10.</t>
  </si>
  <si>
    <r>
      <t xml:space="preserve">d'où finalement A = 4 - 45 + 15 + 225 + 10 = </t>
    </r>
    <r>
      <rPr>
        <b/>
        <sz val="10"/>
        <rFont val="Arial"/>
        <family val="2"/>
      </rPr>
      <t>209</t>
    </r>
  </si>
  <si>
    <r>
      <t>P ( X = 2) = C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/  C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= 1/10</t>
    </r>
  </si>
  <si>
    <r>
      <t>P ( X = 3) =  (C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/  C</t>
    </r>
    <r>
      <rPr>
        <vertAlign val="subscript"/>
        <sz val="10"/>
        <rFont val="Arial"/>
        <family val="2"/>
      </rPr>
      <t>5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 ) + ( 2/5 x 3/4 x 1/3) + (3/5 x 2/4 x 1/3) = 1/10 + 1/10 + 1/10 = 3/10</t>
    </r>
  </si>
  <si>
    <t xml:space="preserve"> E(Y) = 15/10</t>
  </si>
  <si>
    <t xml:space="preserve">A = 2 E(X²) - E(Y)² - E(X) + E(Y)² </t>
  </si>
  <si>
    <t xml:space="preserve">E(X) = 10 , E(X²) = 320/3,  V(Y) = 6 </t>
  </si>
  <si>
    <r>
      <t xml:space="preserve">d'où A = 2*320/3 - 10 - 6 = </t>
    </r>
    <r>
      <rPr>
        <b/>
        <sz val="10"/>
        <rFont val="Arial"/>
        <family val="2"/>
      </rPr>
      <t>592/3</t>
    </r>
  </si>
  <si>
    <t>(X=0)</t>
  </si>
  <si>
    <t>On tire (B,B) dans I, puis (N,N) dans II</t>
  </si>
  <si>
    <t>(X=1)</t>
  </si>
  <si>
    <t>On tire (B,B) dans I, puis (B,N) dans II</t>
  </si>
  <si>
    <t>ou</t>
  </si>
  <si>
    <t>On tire (B,N) dans I, puis (B,N) dans II</t>
  </si>
  <si>
    <t>On tire (B,N) dans I, puis (N,N) dans II</t>
  </si>
  <si>
    <t>(X=2)</t>
  </si>
  <si>
    <t>On tire (B,B) dans I, puis (B,B) dans II</t>
  </si>
  <si>
    <t>On tire (N,N) dans I, puis (N,N) dans II</t>
  </si>
  <si>
    <t>(X=3)</t>
  </si>
  <si>
    <t>On tire (B,N) dans I, puis (B,B) dans II</t>
  </si>
  <si>
    <t>On tire (N,N) dans I, puis (B,N) dans II</t>
  </si>
  <si>
    <t>(X=4)</t>
  </si>
  <si>
    <t>On tire (N,N) dans I, puis (B,B) dans II</t>
  </si>
  <si>
    <t>En posant par exemple pour (X=0), A l'évènement tirer 2 BB dans I et C l'évt tirer 2BN dans II, on cherche :</t>
  </si>
  <si>
    <t xml:space="preserve">P (X=0) = P (A et B) = P( A) x P ( B / A), </t>
  </si>
  <si>
    <r>
      <t>p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1/10 x 1/21 = 1/210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</si>
  <si>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1/10 x 10/21 + 6/10 x 3/21 = 28/210 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</si>
  <si>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1/10 x 10/21 + 6/10 x 12/21 + 3/10 x 6/21 =100/210 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</si>
  <si>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6/10 x 6/21 + 3/10 x 12/21 = 72/210 </t>
    </r>
  </si>
  <si>
    <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3/10 x 3/21  = 9/210 </t>
    </r>
  </si>
  <si>
    <t>Pour (X=1), les 2 cas à considérer sont incompatibles, la probabilité de leur union est alors égale à la somme des</t>
  </si>
  <si>
    <t>probabilités correspondantes.</t>
  </si>
  <si>
    <t>Explication:</t>
  </si>
  <si>
    <t>2°- E(X) = S pi xi = 28/210 + 200/210 + 216/210 + 36/210 = 480/210</t>
  </si>
  <si>
    <t>E(X²) = 28/210 + 400/210 +648/210 + 144/210 = 1220/210</t>
  </si>
  <si>
    <r>
      <t xml:space="preserve">V(X) = 1220/210 - ( 480/210)² = </t>
    </r>
    <r>
      <rPr>
        <b/>
        <sz val="10"/>
        <rFont val="Arial"/>
        <family val="2"/>
      </rPr>
      <t>258 / 441</t>
    </r>
  </si>
  <si>
    <t>3°- Les valeurs possibles de Y et les proba correspondantes se déterminent à partir de la loi de X</t>
  </si>
  <si>
    <t xml:space="preserve"> (Y = 2)</t>
  </si>
  <si>
    <t xml:space="preserve"> 1/210 </t>
  </si>
  <si>
    <t xml:space="preserve"> (Y = 3)</t>
  </si>
  <si>
    <t xml:space="preserve"> (Y = 1)</t>
  </si>
  <si>
    <t xml:space="preserve"> (Y = 4)</t>
  </si>
  <si>
    <t xml:space="preserve"> (Y = 0)</t>
  </si>
  <si>
    <t xml:space="preserve"> 10/210</t>
  </si>
  <si>
    <t xml:space="preserve"> 18/210</t>
  </si>
  <si>
    <t xml:space="preserve"> 72/210</t>
  </si>
  <si>
    <t xml:space="preserve"> 36/210</t>
  </si>
  <si>
    <t xml:space="preserve"> 9/210</t>
  </si>
  <si>
    <t>Soit en regroupant les valeurs (évts incompatibles)</t>
  </si>
  <si>
    <t>Sujet C</t>
  </si>
  <si>
    <t xml:space="preserve">Y </t>
  </si>
  <si>
    <t>P(Y = y)</t>
  </si>
  <si>
    <t>18/210       54/210       82/210        46/210        10/210</t>
  </si>
  <si>
    <t xml:space="preserve">     0             1                 2               3                 4</t>
  </si>
  <si>
    <t>E(Y) = 54/210 + 164/210 + 138/210 + 40/210 = 396/210</t>
  </si>
  <si>
    <t>1°- On definit X va "Nombre d'employés se présentant au premier service"</t>
  </si>
  <si>
    <t xml:space="preserve">On montre que X est une variable binomiale (somme de n va de Bernoulli indépendantes et de même loi p) </t>
  </si>
  <si>
    <t>de paramètres n = 15 et p = 0,6.</t>
  </si>
  <si>
    <r>
      <t xml:space="preserve">D'où le nombre moyen d'employés donné par la valeur de l'espérance: E(X) = np = </t>
    </r>
    <r>
      <rPr>
        <b/>
        <sz val="10"/>
        <rFont val="Arial"/>
        <family val="2"/>
      </rPr>
      <t>9</t>
    </r>
  </si>
  <si>
    <t>2°-Pour accueillir tous les employés au premier et deuxième services, il faut que ( 5 &lt;= X &lt;= 10)</t>
  </si>
  <si>
    <t>La probabilité est donc de P (X=5) + P(X=6) + ...+ P(X=10)</t>
  </si>
  <si>
    <t>P ( X = 5 ) =</t>
  </si>
  <si>
    <t>P ( X = 6 ) =</t>
  </si>
  <si>
    <t>P ( X = 7 ) =</t>
  </si>
  <si>
    <t>P ( X = 8) =</t>
  </si>
  <si>
    <t>P ( X = 9 ) =</t>
  </si>
  <si>
    <t>P ( X = 10) =</t>
  </si>
  <si>
    <r>
      <t>C</t>
    </r>
    <r>
      <rPr>
        <vertAlign val="subscript"/>
        <sz val="10"/>
        <rFont val="Arial"/>
        <family val="2"/>
      </rPr>
      <t>15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0,6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 0,4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</si>
  <si>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15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0,6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 0,4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</si>
  <si>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15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0,6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 0,4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</si>
  <si>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15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0,6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 0,4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</si>
  <si>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15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0,6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 0,4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</si>
  <si>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15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0,6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 0,4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=</t>
    </r>
  </si>
  <si>
    <t>3°-On appelle Y la va nb de situations incorrectes sur une semaine de 5 jours</t>
  </si>
  <si>
    <t>Y est 1 variable binomiale de paramètre n= 5 et p = 1 - 0,773 = 0,227</t>
  </si>
  <si>
    <t>Ne pas répondre correctement sur une semaine de 5 jours est l'évt ne pas répondre 1,2 ..ou 5 jours</t>
  </si>
  <si>
    <t>On recherche donc P ( Y&gt;=1) = 1 - P ( Y=0) = 1 - 0,773^5 =</t>
  </si>
  <si>
    <t xml:space="preserve">II-Un carrossier achète trois voitures identiques pour prêter à ses clients pendant que leur voiture est en  </t>
  </si>
  <si>
    <t xml:space="preserve"> X étant une variable aléatoire binomiale de paramètre n = 30 et p = 1/3, Y étant une variable de Poisson de</t>
  </si>
  <si>
    <t xml:space="preserve"> Une urne II contient trois boules blanches et deux boules noires. </t>
  </si>
  <si>
    <t xml:space="preserve">II- Une urne I contient deux boules blanches et trois boules noires. </t>
  </si>
  <si>
    <t>1°- Quelle est la loi de la variable aléatoire X?</t>
  </si>
  <si>
    <t>On considère la variable aléatoire "nombre de boules blanches dans l'urne I".</t>
  </si>
  <si>
    <t>dans l'urne II que l'on met dans l'urne I.</t>
  </si>
  <si>
    <t xml:space="preserve">On tire deux boules sans remise dans l'urne I que l'on met dans l'urne II, puis on tire deux boules sans remise </t>
  </si>
  <si>
    <t xml:space="preserve">3°- On appelle Y la variable aléatoire " nombre de boules blanches déplacées dans cette double opération". </t>
  </si>
  <si>
    <t>Déterminer la loi de Y et son espérance.</t>
  </si>
  <si>
    <t>Ces derniers choisissent chaque jour un des deux services avec une probabilité de 0,6 pour le premier service.</t>
  </si>
  <si>
    <t>On considère que les choix des employés sont dictés par des raisons diverses indépendantes les unes des</t>
  </si>
  <si>
    <t>1°- Quel est le nombre moyen d'employés se rendant au premier service?</t>
  </si>
  <si>
    <t>autres. Si les employés sont refusés au premier service, ils se rendent au deuxième service.</t>
  </si>
  <si>
    <t>pour le repas de ses 15 employés.</t>
  </si>
  <si>
    <t>paramètre 6.</t>
  </si>
  <si>
    <t xml:space="preserve">III-Un restaurant d'entreprise assure deux services successifs dans une salle  comportant 10 places </t>
  </si>
  <si>
    <t>1°- 2 pts</t>
  </si>
  <si>
    <t xml:space="preserve">3°- Calculer la probabilité qu'il puisse répondre correctement à la demande (aucun refus) sur une semaine </t>
  </si>
  <si>
    <t>de cinq jours</t>
  </si>
  <si>
    <t>2°- Calculer la probabilité de répondre correctement à la demande (aucun refus aux deux services).</t>
  </si>
  <si>
    <t>3°- Calculer la probabilité de ne pas répondre correctement à la demande sur une semaine de 5 jours.</t>
  </si>
  <si>
    <t>Calculer la valeur de A.</t>
  </si>
  <si>
    <t>I-  On considère l’expression A = E [ 2 X² - Y² - E ( X ) + E ( Y )²  ] où E désigne l’espérance mathématique,</t>
  </si>
  <si>
    <t xml:space="preserve"> X étant une variable aléatoire de Poisson de paramètre m = 15, Y étant une variable binomiale de</t>
  </si>
  <si>
    <t>I-  On considère l’expression A = E [ (2 - X )² - E(Y)² + E ( X ) + Y²  ] où E désigne l’espérance mathématique,</t>
  </si>
  <si>
    <t>paramètres n = 72 et p = 1/6.</t>
  </si>
  <si>
    <t>5 pts</t>
  </si>
  <si>
    <t>3°- 3 pts</t>
  </si>
  <si>
    <t xml:space="preserve">Nb dispositions avec 2 fois 2 lettres identiques </t>
  </si>
  <si>
    <t>4!/2!2!</t>
  </si>
  <si>
    <t>Nb permutations = 4!/2! =12</t>
  </si>
  <si>
    <t>card A</t>
  </si>
  <si>
    <t>8!/2!x6!</t>
  </si>
  <si>
    <t>3!/2!</t>
  </si>
  <si>
    <t>8 x 5 x</t>
  </si>
  <si>
    <t>5!/4!</t>
  </si>
  <si>
    <t>4!/2!x2!</t>
  </si>
  <si>
    <t>P ( A ) =</t>
  </si>
  <si>
    <t>B evt "Avoir au moins 1 pièce d'1 euros"</t>
  </si>
  <si>
    <t xml:space="preserve"> = tirer les 4 pièces parmi les 15 "non 1 euro"</t>
  </si>
  <si>
    <t>On cherche 1 proba conditionnelle: P (A/B) = P ( A et B) / P (B)</t>
  </si>
  <si>
    <t xml:space="preserve"> = </t>
  </si>
  <si>
    <t xml:space="preserve">15! / 4! x 11! </t>
  </si>
  <si>
    <t xml:space="preserve">card ( B ) = </t>
  </si>
  <si>
    <t>Corrigé sujet B</t>
  </si>
  <si>
    <t>1°- nombre de tirages possibles =15.504 choix de 4 chaussures parmi 20 chaussures (combinaisons)</t>
  </si>
  <si>
    <t>A evt (a,a,b,c,d)</t>
  </si>
  <si>
    <t>choix d'1 paire parmi les 10 paires possibles et choix de 3 paires parmi les 9 restantes et choix pour chacune des paires</t>
  </si>
  <si>
    <t xml:space="preserve"> de 2 valeurs possibles (gauche ou droite) </t>
  </si>
  <si>
    <t>10!/9!</t>
  </si>
  <si>
    <t>2^3</t>
  </si>
  <si>
    <t>9! / 3! x 6!</t>
  </si>
  <si>
    <t xml:space="preserve"> = 10x9x8x7/6x8 =</t>
  </si>
  <si>
    <t>C evt (a,b,c,d,e)</t>
  </si>
  <si>
    <t>card C = 10!/5!x5! * 2^5 =</t>
  </si>
  <si>
    <t>x 32      =</t>
  </si>
  <si>
    <t xml:space="preserve">B evt avoir au moins 1 paire      evt contraire avoir 0 paire </t>
  </si>
  <si>
    <t>d'où card B = 15504-8064 =</t>
  </si>
  <si>
    <t>c,a,r,s</t>
  </si>
  <si>
    <t>c,c,c, a</t>
  </si>
  <si>
    <t>c,c,c, r</t>
  </si>
  <si>
    <t>c,c,c, s</t>
  </si>
  <si>
    <t>c,c,a,s</t>
  </si>
  <si>
    <t>c,c,r,s</t>
  </si>
  <si>
    <t>a,a,c,s</t>
  </si>
  <si>
    <t>a,a,c,r</t>
  </si>
  <si>
    <t>a,a,r,s</t>
  </si>
  <si>
    <t>R evt la boule est rouge</t>
  </si>
  <si>
    <t>M evt la boule est en métal</t>
  </si>
  <si>
    <t>Sur 150 boules, 60% sont vertes, soit 90 boules. Il ya donc 60 boules rouges .</t>
  </si>
  <si>
    <t>P (M et R) = 12 / 150   et P( R) = 60/150, d'où P(M/R) = 12/60 = 1/5</t>
  </si>
  <si>
    <t xml:space="preserve">1°- On cherche P (M/R) = P (  M et R) / P (R)  </t>
  </si>
  <si>
    <t xml:space="preserve">2°- On cherche P(R/M)= P (R e t M) / P(M) </t>
  </si>
  <si>
    <t xml:space="preserve">Comme 40% des 90 boules vertes sont en métal, il ya 36 boules vertes en métal auxquelles se rajoutent </t>
  </si>
  <si>
    <t>12 boules rouges en métal, soit 48 boules en métal. P(M) = 48/150</t>
  </si>
  <si>
    <t>d'où P (R/M) = 12/48 = 1/4</t>
  </si>
  <si>
    <t>Université de Nice - Sophia Antipolis</t>
  </si>
  <si>
    <t>UFR Droit, Sciences Economiques et Gestion</t>
  </si>
  <si>
    <t xml:space="preserve">DEUG SE 2 </t>
  </si>
  <si>
    <t>Probabilités et Observation Economique 2</t>
  </si>
  <si>
    <t>équiprobables.</t>
  </si>
  <si>
    <t xml:space="preserve">si elle est blanche on la remet dans l'urne, si elle est noire on la remplace par 3 boules blanches tirées dans </t>
  </si>
  <si>
    <t xml:space="preserve">une urne auxiliaire. On tire alors une deuxième boule de l'urne. </t>
  </si>
  <si>
    <t>Quelle est la probabilité que cette deuxième boule tirée soit blanche? (Réponse : 6/7)</t>
  </si>
  <si>
    <t xml:space="preserve">probabilité d'obtenir 6 est 1/2. </t>
  </si>
  <si>
    <t>1°- On lance le dé choisi et on obtient 6. Quelle est la probabilité que ce dé soit pipé? (Réponse: 1/2)</t>
  </si>
  <si>
    <t>2°- On relance le dé choisi et on obtient à nouveau 6. Quelle est la probabilité que ce dé soit pipé? (Rép 3/4)</t>
  </si>
  <si>
    <t>Document n° 3</t>
  </si>
  <si>
    <t>I - On considère une variable aléatoire discrète X prenant les valeurs entières successives 0, 1, 2, 3.</t>
  </si>
  <si>
    <t>On sait que  E ( X ) = 1, que  V ( X ) = 10 / 11  et que  F ( 1 ) = 8 / 11 . Déterminer la loi de X.</t>
  </si>
  <si>
    <t>2°- Le joueur a gagné une fois sur les 30 premiers lancés de la roue. Quelle est la probabilité que ce soit</t>
  </si>
  <si>
    <t>arrivé au premier coup?</t>
  </si>
  <si>
    <t>Un joueur décide de miser toujours sur le même numéro.</t>
  </si>
  <si>
    <t xml:space="preserve">1°- La roue est lancée 30 fois de suite. Quelle est la probabilité pour que le joueur gagne au moins 3 fois?  </t>
  </si>
  <si>
    <t>3°- Combien de fois devra-t-il jouer pour que sa probabilité de gagner au moins une fois soit au moins de 0,75?</t>
  </si>
  <si>
    <t xml:space="preserve"> </t>
  </si>
  <si>
    <r>
      <t>X / ( X + Y = s) suit une loi binomiale de paramètres s et 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.</t>
    </r>
  </si>
  <si>
    <t>4°- Le joueur décide de s'arrêter dès qu'il a gagné 3 fois. Poser la probabilité que le jeu s'arrête au dixième</t>
  </si>
  <si>
    <t>lancé.</t>
  </si>
  <si>
    <t>Interrogation n° 1</t>
  </si>
  <si>
    <t>Sujet B</t>
  </si>
  <si>
    <t>On tire 5 chaussures au hasard.</t>
  </si>
  <si>
    <t>Variables aléatoires discrètes - Lois</t>
  </si>
  <si>
    <t>Soit un couple de variables aléatoires discrètes (X, Y) dont la loi de probabilité est donnée dans le</t>
  </si>
  <si>
    <t>tableau suivant:</t>
  </si>
  <si>
    <t>Y</t>
  </si>
  <si>
    <t>p/4</t>
  </si>
  <si>
    <t>q/4</t>
  </si>
  <si>
    <t>X</t>
  </si>
  <si>
    <t>q/8</t>
  </si>
  <si>
    <t>x</t>
  </si>
  <si>
    <t>avec p appartient à l'intervalle [0,1], q appartient à l'intervalle [0,1] et q = 1 - p</t>
  </si>
  <si>
    <t xml:space="preserve">On désire former un jury composé de 2 scientifiques et 3 littéraires. On peut choisir les membres du jury parmi </t>
  </si>
  <si>
    <t>5 scientifiques et 7 littéraires. De combien de façons peut-on constituer un jury dans les cas suivants :</t>
  </si>
  <si>
    <t>Document n° 1 pour TD n° 1 et 2</t>
  </si>
  <si>
    <t>Document n° 2 pour les TD 3 et 4</t>
  </si>
  <si>
    <t>PROBABILITES SIMPLES ET CONDITIONNELLES - THEOREME DE BAYES</t>
  </si>
  <si>
    <t>Exercice II</t>
  </si>
  <si>
    <t>Les droites de régression D et D' de Y en X et de X en Y sont:</t>
  </si>
  <si>
    <t xml:space="preserve"> - pour (D) :  y = - 3/5 x +4</t>
  </si>
  <si>
    <t xml:space="preserve"> - pour (D') :  x = - 4/3 y +5</t>
  </si>
  <si>
    <t>TD n°1</t>
  </si>
  <si>
    <t>Thèmes</t>
  </si>
  <si>
    <t>Lois de Morgan, Analyse combinatoire, Dénombrements</t>
  </si>
  <si>
    <t>TD n°2</t>
  </si>
  <si>
    <t>TD n°3</t>
  </si>
  <si>
    <t>TD n°4</t>
  </si>
  <si>
    <t>TD n°5</t>
  </si>
  <si>
    <t>TD n°6</t>
  </si>
  <si>
    <t>TD n°7</t>
  </si>
  <si>
    <t>TD n°8</t>
  </si>
  <si>
    <t>TD n°9</t>
  </si>
  <si>
    <t>TD n°10</t>
  </si>
  <si>
    <t>Probabilités simples, probabilités conditionnelles, théorème de Bayes</t>
  </si>
  <si>
    <t>Devoir sur table n°1</t>
  </si>
  <si>
    <t>Devoir sur table n°2</t>
  </si>
  <si>
    <t>N° séance</t>
  </si>
  <si>
    <t>Exercice n°1:</t>
  </si>
  <si>
    <t>Bibliographie conseillée pour travailler des exercices en complément de ceux effectués en TD :</t>
  </si>
  <si>
    <t>Sandretto René,    Probabilités - Exercices corrigés et rappels de cours - Dunod Economie Modules</t>
  </si>
  <si>
    <t>Leboeuf, Guégand &amp; co,  Exercices corrigés de probabilités - Ellipses</t>
  </si>
  <si>
    <t>Calot Gérard,    Exercices de calcul des probabilités - Dunod décision</t>
  </si>
  <si>
    <t>Lecoutre Jean-Pierre,   Probabilités - Exercices corrigés avec rappels de cours - Masson</t>
  </si>
  <si>
    <t>Un client achète une des boîtes du lot.</t>
  </si>
  <si>
    <t>1) Calculer la probabilité que la boîte achetée contienne au moins une pièce défectueuse.</t>
  </si>
  <si>
    <t>2) Le client constate qu’une des disquettes est défectueuse. Quelle est la probabilité qu’il ait acheté une boîte abîmée ?</t>
  </si>
  <si>
    <t xml:space="preserve"> A, B et C étant trois événements quelconques, écrivez en utilisant les opérations d'intersection et d'union, les </t>
  </si>
  <si>
    <t>2°- Un seul évènement se produit</t>
  </si>
  <si>
    <t>3°- Au moins l'un des événements se produit</t>
  </si>
  <si>
    <t>5°- Deux évènements au moins se produisent</t>
  </si>
  <si>
    <t>4°- Deux évènements se produisent</t>
  </si>
  <si>
    <t>évènements suivants de deux façons:</t>
  </si>
  <si>
    <t xml:space="preserve">1°- L'événement A seul se produit </t>
  </si>
  <si>
    <t xml:space="preserve">6°- Aucun événement se produit </t>
  </si>
  <si>
    <t>ALGEBRE DES EVENEMENTS - LOIS DE MORGAN - ANALYSE COMBINATOIRE - DENOMBREMENTS</t>
  </si>
  <si>
    <t>Exercice n°2:</t>
  </si>
  <si>
    <t>Trouvez une expression plus simple pour désigner les évènements suivants:</t>
  </si>
  <si>
    <r>
      <t>1°-  E = (A</t>
    </r>
    <r>
      <rPr>
        <sz val="10"/>
        <rFont val="Symbol"/>
        <family val="1"/>
      </rPr>
      <t>È</t>
    </r>
    <r>
      <rPr>
        <sz val="10"/>
        <rFont val="Times New Roman"/>
        <family val="1"/>
      </rPr>
      <t xml:space="preserve">B) </t>
    </r>
    <r>
      <rPr>
        <sz val="10"/>
        <rFont val="Symbol"/>
        <family val="1"/>
      </rPr>
      <t xml:space="preserve">Ç </t>
    </r>
    <r>
      <rPr>
        <sz val="10"/>
        <rFont val="Times New Roman"/>
        <family val="1"/>
      </rPr>
      <t>(A</t>
    </r>
    <r>
      <rPr>
        <sz val="10"/>
        <rFont val="Symbol"/>
        <family val="1"/>
      </rPr>
      <t>È</t>
    </r>
    <r>
      <rPr>
        <sz val="10"/>
        <rFont val="Times New Roman"/>
        <family val="1"/>
      </rPr>
      <t>B)</t>
    </r>
  </si>
  <si>
    <r>
      <t xml:space="preserve">2°-  F = E </t>
    </r>
    <r>
      <rPr>
        <sz val="10"/>
        <rFont val="Symbol"/>
        <family val="1"/>
      </rPr>
      <t>Ç</t>
    </r>
    <r>
      <rPr>
        <sz val="10"/>
        <rFont val="Times New Roman"/>
        <family val="1"/>
      </rPr>
      <t xml:space="preserve"> (A</t>
    </r>
    <r>
      <rPr>
        <sz val="10"/>
        <rFont val="Symbol"/>
        <family val="1"/>
      </rPr>
      <t>È</t>
    </r>
    <r>
      <rPr>
        <sz val="10"/>
        <rFont val="Times New Roman"/>
        <family val="1"/>
      </rPr>
      <t>B)</t>
    </r>
  </si>
  <si>
    <r>
      <t xml:space="preserve">3°-  G = E </t>
    </r>
    <r>
      <rPr>
        <sz val="10"/>
        <rFont val="Symbol"/>
        <family val="1"/>
      </rPr>
      <t>Ç</t>
    </r>
    <r>
      <rPr>
        <sz val="10"/>
        <rFont val="Times New Roman"/>
        <family val="1"/>
      </rPr>
      <t xml:space="preserve"> (A</t>
    </r>
    <r>
      <rPr>
        <sz val="10"/>
        <rFont val="Symbol"/>
        <family val="1"/>
      </rPr>
      <t>Ç</t>
    </r>
    <r>
      <rPr>
        <sz val="10"/>
        <rFont val="Times New Roman"/>
        <family val="1"/>
      </rPr>
      <t>B)</t>
    </r>
  </si>
  <si>
    <t>Exercice n°3:</t>
  </si>
  <si>
    <t>On lance trois dés équilibrés à 6 faces portant les chiffres 1 à 6</t>
  </si>
  <si>
    <t>On tire 5 cartes dans un jeu de 32 cartes.</t>
  </si>
  <si>
    <t>1°- Quelle est la probabilité d'avoir au moins un garçon ? (Réponse: 15/16)</t>
  </si>
  <si>
    <t>2°- Quelle est la probabilité que les 4 enfants soient des garçons sachant que l'ainé est un garçon? (Rép. 1/8)</t>
  </si>
  <si>
    <t>3°- Quelle est la probabilité que les quatre enfants soient des garçons sachant qu'il y a au moins un garçon ? (Rép. 1/15).</t>
  </si>
  <si>
    <t>4°- On note M l'événement: "la famille a des enfants des deux sexes" et F l'événement "la famille a au plus une fille".</t>
  </si>
  <si>
    <t>que 3 enfants? (Rép. : oui).</t>
  </si>
  <si>
    <t xml:space="preserve">Les événements M et F sont-ils indépendants? (Rép.: Oui). La réponse serait-elle différente si la famille ne comporte </t>
  </si>
  <si>
    <t>-         60 % des boîtes abîmées contiennent au moins une disquette défectueuse,</t>
  </si>
  <si>
    <t>-         98 % des boîtes en bon état ne contienne aucune disquette défectueuse,</t>
  </si>
  <si>
    <t>-         les états des diverses boîtes sont indépendants les uns des autres.</t>
  </si>
  <si>
    <t>Le gérant d’un magasin de matériel informatique a acheté un stock de boîtes de disquettes. 5% des boîtes sont abîmées.</t>
  </si>
  <si>
    <t xml:space="preserve"> Le gérant estime que :</t>
  </si>
  <si>
    <r>
      <t xml:space="preserve">Exercice 1: </t>
    </r>
    <r>
      <rPr>
        <sz val="10"/>
        <rFont val="Times New Roman"/>
        <family val="1"/>
      </rPr>
      <t>On considère une urne contenant 2 boules noires et 3 boules blanches. On tire une boule de cette urne,</t>
    </r>
  </si>
  <si>
    <t xml:space="preserve"> ----------------</t>
  </si>
  <si>
    <t>1°- Combien a-t-on de mains possibles? (Rép. : 201.376)</t>
  </si>
  <si>
    <t>2°- Parmi celles-ci, combien a-t-on de mains avec 4 rois? (Rép. : 28)</t>
  </si>
  <si>
    <t>3°- Combien a-t-on de mains avec 2 rois et 3 coeurs? (Rép. : 1.428)</t>
  </si>
  <si>
    <t>1°- Combien a-t-on de résultats possibles? (Rép. : 216)</t>
  </si>
  <si>
    <t>1)      N’importe quel scientifique et n’importe quel littéraire peut être choisi. (Rép. :350)</t>
  </si>
  <si>
    <t>2)      L’un des littéraires doit faire obligatoirement partie du jury. (Rép. : 150)</t>
  </si>
  <si>
    <t>3)      Deux des scientifiques ne s’entendent pas et ne veulent pas faire partie du même jury. (Rép. : 315)</t>
  </si>
  <si>
    <t>II- Une urne contient 2 boules blanches et trois boules noires. On tire les boules une à une sans les remettre</t>
  </si>
  <si>
    <t>jusqu'à ce qu'il ne reste que des boules d'une seule couleur dans l'urne.</t>
  </si>
  <si>
    <t>de prêt pour la journée.</t>
  </si>
  <si>
    <t>1°- Quel est le nombre moyen de véhicules prêtés chaque jour par le carrossier?</t>
  </si>
  <si>
    <t>2°- Calculer la probabilité pour qu'il ne puisse satisfaire la demande de prêt de ses clients un jour donné.</t>
  </si>
  <si>
    <t>1°- Soit X le nombre de tirages nécessaires. Quelle est la loi de X? Calculer son espérance et son écart-type.</t>
  </si>
  <si>
    <t>2°- Soit Y le nombre de boules d'une seule couleur restant dans l'urne. Donner la loi de Y.</t>
  </si>
  <si>
    <t>I - On dispose d'un trousseau de 5 clefs apparemment identiques, mais une seule peut ouvrir une porte.</t>
  </si>
  <si>
    <t>La première méthode A consiste à essayer les clefs les unes après les autres en ayant soin de ne pas</t>
  </si>
  <si>
    <t>La seconde méthode B consiste à essayer les clefs les unes après les autres au hasard.</t>
  </si>
  <si>
    <t>2°- Combien d'essais en moyenne fait-on pour ouvrir la porte avec la méthode B?</t>
  </si>
  <si>
    <t>1°- Combien d'essais en moyenne fait-on pour ouvrir la porte avec la méthode A?</t>
  </si>
  <si>
    <t>III- On considère une variable aléatoire discrète X prenant les valeurs entières successives 1, 2, 3, 4, 5.</t>
  </si>
  <si>
    <t xml:space="preserve">  </t>
  </si>
  <si>
    <t>Donner la loi de X.</t>
  </si>
  <si>
    <r>
      <t>On sait que  E ( X ) = 28 / 10, que  E (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) = 9, que  F ( 4 ) = 9 / 10 et F( 3 ) = 8 / 10 où F désigne la</t>
    </r>
  </si>
  <si>
    <t>fonction de répartition de la variable X.</t>
  </si>
  <si>
    <t>On peut suivre deux méthodes pour l'essai des clefs.</t>
  </si>
  <si>
    <t>réutiliser une clef essayée sans succès.</t>
  </si>
  <si>
    <t>Interrogation n° 2</t>
  </si>
  <si>
    <t>Barème de correction: I: 8 pts , II: 8 pts,  III: 4 pts</t>
  </si>
  <si>
    <t xml:space="preserve">Traiter les 3 exercices suivants en attachant une importance particulière aux explications et </t>
  </si>
  <si>
    <t>justifications de vos solutions.</t>
  </si>
  <si>
    <t>(On définira au préalable les variables adéquates et leurs lois)</t>
  </si>
  <si>
    <t>Semestre 2</t>
  </si>
  <si>
    <t>f(x) = ax  si x appartient à [ 0 , 1/2 ],</t>
  </si>
  <si>
    <t>f(x) = - a (x - 1)  si x appartient à [ 1/2 , 1 ],</t>
  </si>
  <si>
    <t>f(x) = 0 ailleurs.</t>
  </si>
  <si>
    <t>1°- Calculer la valeur de a pour que f soit une densité de probabilité.</t>
  </si>
  <si>
    <t>2°- Déterminer la fonction de répartition et en déduire P ( 1/4 &lt; X &lt; 3/4 ).</t>
  </si>
  <si>
    <t>3°- Calculer la médiane et l'espérance de X.</t>
  </si>
  <si>
    <r>
      <t xml:space="preserve">2°- On sait que P ( X &lt; 15 ) = 0,1711 et que P ( X &gt; 30 ) = 0,0071 . Calculer m et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.</t>
    </r>
  </si>
  <si>
    <t xml:space="preserve">Barème de notation: </t>
  </si>
  <si>
    <t>Exercice I : 1°- 3 pts ; 2°- 5 pts ; 3°- 4 pts</t>
  </si>
  <si>
    <t xml:space="preserve">Exercice II : 1°- 3 pts ; 2°- 5 pts </t>
  </si>
  <si>
    <t>Soit X une variable aléatoire réelle de densité:</t>
  </si>
  <si>
    <t>Exercice I</t>
  </si>
  <si>
    <r>
      <t xml:space="preserve">On considère une variable normale de paramètre m et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.</t>
    </r>
  </si>
  <si>
    <t>Soit X une variable aléatoire réelle dont la fonction de répartition est:</t>
  </si>
  <si>
    <r>
      <t xml:space="preserve">1°- Calculer P ( X &lt; m), P [ ( X - m) &gt;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].</t>
    </r>
  </si>
  <si>
    <t>Dans une caisse, on a placé en vrac 10 paires de chaussures différentes.</t>
  </si>
  <si>
    <t>2°- De combien de façons peut-on avoir deux faces exactement identiques? (Rép. 90)</t>
  </si>
  <si>
    <t>3°- De combien de façons peut-on avoir trois faces différentes? (Rép.120)</t>
  </si>
  <si>
    <t>Exercice n°5  (Examen septembre 2001)</t>
  </si>
  <si>
    <t>Année universitaire 2003-2004</t>
  </si>
  <si>
    <t>Les deux évènements sont-ils indépendants ?</t>
  </si>
  <si>
    <t xml:space="preserve">On jette 3 fois une pièce de monnaie. On appelle A l’événement « obtenir au plus une fois pile » et B l’événement </t>
  </si>
  <si>
    <t>« obtenir au moins une fois pile et au moins une fois face ».</t>
  </si>
  <si>
    <t>Exercice 4</t>
  </si>
  <si>
    <t>Exercice n° 5  Examen septembre 2001</t>
  </si>
  <si>
    <t>On prend un dé au hasard parmi un lot de 100 dés dont on sait que 25 sont pipés.Pour un dé pipé, la</t>
  </si>
  <si>
    <t>Exercice 2 : (Examen septembre 2003)</t>
  </si>
  <si>
    <t>Deux joueurs lancent une pièce équilibrée 3 fois de suite chacun.</t>
  </si>
  <si>
    <t>Exercice 3 (Examen juin 2001)</t>
  </si>
  <si>
    <r>
      <t>On considère une variable de Poisson X de paramètre m. Montrer que  E ( 1 / 1+ X ) = (1-e</t>
    </r>
    <r>
      <rPr>
        <vertAlign val="superscript"/>
        <sz val="10"/>
        <rFont val="Arial"/>
        <family val="2"/>
      </rPr>
      <t>-m</t>
    </r>
    <r>
      <rPr>
        <sz val="10"/>
        <rFont val="Arial"/>
        <family val="0"/>
      </rPr>
      <t>) / m.</t>
    </r>
  </si>
  <si>
    <t>Exercice 5</t>
  </si>
  <si>
    <t>Exercice 1</t>
  </si>
  <si>
    <t xml:space="preserve">Une roue de loterie comporte 36 numéros et un seul gagnant. </t>
  </si>
  <si>
    <t>Exercice 2</t>
  </si>
  <si>
    <t>Le nombre de clients pénétrant dans un magasin un jour j est une variable aléatoire qui suit une loi de Poisson</t>
  </si>
  <si>
    <t>de paramètre 12. On admet que les variables correspondant à des jours différents sont indépendantes.</t>
  </si>
  <si>
    <t>1°- Calculer la probabilité pour qu'un jour donné, le nombre de clients soit:</t>
  </si>
  <si>
    <t xml:space="preserve"> - exactement égal à 15,</t>
  </si>
  <si>
    <t xml:space="preserve"> - au moins égal à 15.</t>
  </si>
  <si>
    <t>2°- On sait que le matin 8 clients se sont présentés, quel est la probabilité d'avoir au moins 7 clients l'après-midi.</t>
  </si>
  <si>
    <t>Exercice 6</t>
  </si>
  <si>
    <t>1°- Calculer la probabilité d'obtenir 4 € exactement.</t>
  </si>
  <si>
    <t>2°- Calculer la probabilité d'avoir 4 €. exactement sachant que l'on a au moins une pièce de 1 €.</t>
  </si>
  <si>
    <t>Combien de mots différents de 4 lettres peut-on former en tirant 4 lettres du mot Caracas?</t>
  </si>
  <si>
    <t>Exercice 2 (7 points)</t>
  </si>
  <si>
    <t>Exercice 3 (7 points)</t>
  </si>
  <si>
    <t>1°- On note X la variable aléatoire "nombre de tirages effectués". Déterminer la loi de X.</t>
  </si>
  <si>
    <t>2°- Calculer son espérance et sa variance.</t>
  </si>
  <si>
    <t>3°- Soit Y le nombre de boules d'une seule couleur restant dans l'urne. Donner la loi de Y et son espérance.</t>
  </si>
  <si>
    <t>réparation. Il reçoit 20 clients par jour et chaque client demande avec une probabilité de 1/10 une voiture</t>
  </si>
  <si>
    <t>une sans remise jusqu'à ce qu'il ne reste plus dans l'urne que des boules d'une seule couleur.</t>
  </si>
  <si>
    <t xml:space="preserve">II- On considère une urne contenant deux boules blanches et trois boules noires. On tire les boules une par </t>
  </si>
  <si>
    <t xml:space="preserve">Barème: </t>
  </si>
  <si>
    <t>1°- 4 pts</t>
  </si>
  <si>
    <t>2°- 2 pts</t>
  </si>
  <si>
    <t>3°- 2 pts</t>
  </si>
  <si>
    <t>Exercice 3</t>
  </si>
  <si>
    <t>4 pts</t>
  </si>
  <si>
    <t>Corrigé de l'Interrogation n° 2</t>
  </si>
  <si>
    <t>La variable X peut prendre les valeurs 2, 3, 4 .</t>
  </si>
  <si>
    <t xml:space="preserve">( X = 2) </t>
  </si>
  <si>
    <t xml:space="preserve">( X = 3) </t>
  </si>
  <si>
    <t>On tire 3 boules noires ou on tire une boule noire et une boule blanche, puis une boule blanche</t>
  </si>
  <si>
    <t xml:space="preserve">( X = 4) </t>
  </si>
  <si>
    <t>On tire 2 boules noires et une boule blanche, puis une boule blanche ou une boule noire</t>
  </si>
  <si>
    <t>(B,N,N,N) U (N,N,B,N) U (N,B,N,N) U (B,N,N,B) U (N,N,B,B) U (N,B,N,B)</t>
  </si>
  <si>
    <t>(N,N,N,) U (B,N,B) U (N,B,B), l'ordre intervenant dans ces dispositions</t>
  </si>
  <si>
    <t>P(X=4) = P [(B,N,N,N) U (N,N,B,N) U (N,B,N,N) U (B,N,N,B) U (N,N,B,B) U (N,B,N,B)]</t>
  </si>
  <si>
    <t>P ( X = 3) = P[N,N,N) U (B,N,B) U (N,B,B)] = P(N,N,N) + P (B,N,B) + P(N,B,B), les 3 évts étant incompatibles</t>
  </si>
  <si>
    <t>P(X=4) = P(B,N,N,N) + P(N,N,B,N) + P(N,B,N,N) + P(B,N,N,B) + P(N,N,B,B) + P(N,B,N,B)], les  6 événements</t>
  </si>
  <si>
    <t>étant également incompatibles.</t>
  </si>
  <si>
    <t>P(X=4) = 1/10 + 1/10 + 1/10 + 1/10 + 1/10 + 1/10 = 6/10, les  6 événements étant équiprobables</t>
  </si>
  <si>
    <t>On vérifie que P(X=2) + P(X=3) + P(X=4) = 1/10 + 3/10 + 6/10 est bien égale  à 1.</t>
  </si>
  <si>
    <t>D'où, V ( X ) = 127/10 - (35/10)² = 1270 - 1225) / 100 = 45/100 = 9/20</t>
  </si>
  <si>
    <t xml:space="preserve">3°- Si </t>
  </si>
  <si>
    <t>alors</t>
  </si>
  <si>
    <t xml:space="preserve">( Y = 3) </t>
  </si>
  <si>
    <t>Si</t>
  </si>
  <si>
    <t xml:space="preserve">( Y = 2) </t>
  </si>
  <si>
    <t xml:space="preserve">( Y = 1) </t>
  </si>
  <si>
    <t>On tire 2 boules blanches (B,B). Il reste dans l'urne que des boules noires</t>
  </si>
  <si>
    <t>il reste dans l'urne 3 boules noires</t>
  </si>
  <si>
    <t>il reste dans l'urne 2 boules blanches ou 2 boules noires</t>
  </si>
  <si>
    <t>il reste dans l'urne 1 boule blanche ou 1 boule noire</t>
  </si>
  <si>
    <t>La loi de Y est donc</t>
  </si>
  <si>
    <t>P( Y = y )</t>
  </si>
  <si>
    <t>On a donc P ( Y = 1 ) = P ( X = 4) et ainsi de suite</t>
  </si>
  <si>
    <t xml:space="preserve"> 6/10</t>
  </si>
  <si>
    <t xml:space="preserve"> 3/10</t>
  </si>
  <si>
    <t xml:space="preserve"> 1/10</t>
  </si>
  <si>
    <t>Soit Y la variable aléatoire "Nb de véhicules de prêt demandés par chaque client"</t>
  </si>
  <si>
    <t>Y est une variable de Bernoulli de paramètre 1/10</t>
  </si>
  <si>
    <t xml:space="preserve"> 9/10</t>
  </si>
  <si>
    <t>Le nb de véhicules de prêt demandés chaque jour est égal à la somme du nb de véhicules demandés par chaque</t>
  </si>
  <si>
    <r>
      <t xml:space="preserve">client. On a donc X =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Yi . X est donc une somme de 20 variables de Bernoulli indépendantes et de même </t>
    </r>
  </si>
  <si>
    <r>
      <t xml:space="preserve">2°- E ( X ) =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xi pi = 2 x 1/10 + 3 x 3/10 + 4 x 6/10 = 35/10</t>
    </r>
  </si>
  <si>
    <r>
      <t xml:space="preserve">V ( X ) = E ( X² ) - E ( X )² , Or  E ( X²) =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xi² pi = 2² x 1/10 + 3² x 3/10 + 4² x 6/10 = 127/10</t>
    </r>
  </si>
  <si>
    <t>1°- Soit X la variable aléatoire "Nb de véhicules de prêt demandés chaque jour"</t>
  </si>
  <si>
    <t>Le nb moyen de véhicules prêtés chaque jour correspond à l'espérance. Or, l'espérance d'une variable binomiale</t>
  </si>
  <si>
    <t>de paramètre n et p est égale à np . E ( X ) = np = 20 x 1/10 = 2</t>
  </si>
  <si>
    <t>Le nb moyen de véhicules prêtés chaque jour est de 2.</t>
  </si>
  <si>
    <t>2°- Puisqu'il dispose de 3 véhicules, il ne pourra satisfaire la demande que si P ( X &gt; 3)</t>
  </si>
  <si>
    <t>Or, P ( X &gt; 3 ) = 1 - P ( X &lt; =3 ) = 1 - [ P ( X = 0) + P ( X = 1) + P ( X = 2 ) + P ( X = 3 ) ]</t>
  </si>
  <si>
    <t>loi p = 1/10, donc X suit une loi binomiale de paramètre n = 20 et p = 1/10.</t>
  </si>
  <si>
    <r>
      <t>P( X = k ) = 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k</t>
    </r>
    <r>
      <rPr>
        <sz val="10"/>
        <rFont val="Arial"/>
        <family val="2"/>
      </rPr>
      <t xml:space="preserve">  p</t>
    </r>
    <r>
      <rPr>
        <vertAlign val="superscript"/>
        <sz val="10"/>
        <rFont val="Arial"/>
        <family val="2"/>
      </rPr>
      <t>k</t>
    </r>
    <r>
      <rPr>
        <sz val="10"/>
        <rFont val="Arial"/>
        <family val="2"/>
      </rPr>
      <t xml:space="preserve"> q</t>
    </r>
    <r>
      <rPr>
        <vertAlign val="superscript"/>
        <sz val="10"/>
        <rFont val="Arial"/>
        <family val="2"/>
      </rPr>
      <t>n-k</t>
    </r>
    <r>
      <rPr>
        <sz val="10"/>
        <rFont val="Arial"/>
        <family val="2"/>
      </rPr>
      <t xml:space="preserve"> </t>
    </r>
  </si>
  <si>
    <r>
      <t>P( X = 3 ) = C</t>
    </r>
    <r>
      <rPr>
        <vertAlign val="subscript"/>
        <sz val="10"/>
        <rFont val="Arial"/>
        <family val="2"/>
      </rPr>
      <t>20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1/10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9/10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= [(20 x 19 x 18) / (3 x 2 x 1) ] x 0,1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x 0,9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= </t>
    </r>
  </si>
  <si>
    <r>
      <t>P( X = 0 ) = C</t>
    </r>
    <r>
      <rPr>
        <vertAlign val="subscript"/>
        <sz val="10"/>
        <rFont val="Arial"/>
        <family val="2"/>
      </rPr>
      <t>20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1/10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9/10</t>
    </r>
    <r>
      <rPr>
        <vertAlign val="superscript"/>
        <sz val="10"/>
        <rFont val="Arial"/>
        <family val="2"/>
      </rPr>
      <t>20</t>
    </r>
    <r>
      <rPr>
        <sz val="10"/>
        <rFont val="Arial"/>
        <family val="2"/>
      </rPr>
      <t xml:space="preserve"> = 0,9</t>
    </r>
    <r>
      <rPr>
        <vertAlign val="superscript"/>
        <sz val="10"/>
        <rFont val="Arial"/>
        <family val="2"/>
      </rPr>
      <t>20</t>
    </r>
    <r>
      <rPr>
        <sz val="10"/>
        <rFont val="Arial"/>
        <family val="2"/>
      </rPr>
      <t xml:space="preserve"> = </t>
    </r>
  </si>
  <si>
    <r>
      <t>P( X = 1 ) = C</t>
    </r>
    <r>
      <rPr>
        <vertAlign val="subscript"/>
        <sz val="10"/>
        <rFont val="Arial"/>
        <family val="2"/>
      </rPr>
      <t>20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1/10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9/10</t>
    </r>
    <r>
      <rPr>
        <vertAlign val="superscript"/>
        <sz val="10"/>
        <rFont val="Arial"/>
        <family val="2"/>
      </rPr>
      <t>19</t>
    </r>
    <r>
      <rPr>
        <sz val="10"/>
        <rFont val="Arial"/>
        <family val="2"/>
      </rPr>
      <t xml:space="preserve"> =20 x 0,1 x 0,9</t>
    </r>
    <r>
      <rPr>
        <vertAlign val="superscript"/>
        <sz val="10"/>
        <rFont val="Arial"/>
        <family val="2"/>
      </rPr>
      <t>19</t>
    </r>
    <r>
      <rPr>
        <sz val="10"/>
        <rFont val="Arial"/>
        <family val="2"/>
      </rPr>
      <t xml:space="preserve"> = </t>
    </r>
  </si>
  <si>
    <r>
      <t>P( X = 2 ) = C</t>
    </r>
    <r>
      <rPr>
        <vertAlign val="subscript"/>
        <sz val="10"/>
        <rFont val="Arial"/>
        <family val="2"/>
      </rPr>
      <t>20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1/10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9/10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 xml:space="preserve"> =10 x 19 x 0,1² x 0,9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 xml:space="preserve"> = </t>
    </r>
  </si>
  <si>
    <t>D'où P ( X &gt; 3 ) = 1 - 0,8670 = 0,1330</t>
  </si>
  <si>
    <r>
      <t>0,867</t>
    </r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=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0,4900</t>
    </r>
  </si>
  <si>
    <t>On considère deux variables uniformes indépendantes :</t>
  </si>
  <si>
    <t>X de paramètres (1 ; 3) , Y de paramètres (1 ; 2) .</t>
  </si>
  <si>
    <t>1°- Définissez les densités de probabilités f’(x) de X et g(y) de Y.</t>
  </si>
  <si>
    <t>2°- Déterminer la densité de probabilités h(x,y) de la variable (X,Y).</t>
  </si>
  <si>
    <t>3°- Calculer F(1, 1), F(3, 2), F(2, 3/2).</t>
  </si>
  <si>
    <t>Soit F la fonction de répartition de la variable réelle X définie par:</t>
  </si>
  <si>
    <t>0 pour x &lt; 0</t>
  </si>
  <si>
    <t>F(x) =</t>
  </si>
  <si>
    <t>ax² pour x appartient à [0, 1]</t>
  </si>
  <si>
    <t>1 pour x&gt;1</t>
  </si>
  <si>
    <t>1°- Pour quelle valeur de a, F est-elle bien une fonction de répartition?</t>
  </si>
  <si>
    <t>2°- Trouver la densité de probabilité de X.</t>
  </si>
  <si>
    <t>3°- Calculer P ( 1/4 &lt; X &lt; 1/2)</t>
  </si>
  <si>
    <t>Exercice III</t>
  </si>
  <si>
    <t xml:space="preserve">f (x) = 1/8 si  -2&lt;x&lt;2 </t>
  </si>
  <si>
    <t>f (x) = 1/2 si 2&lt;x&lt;3</t>
  </si>
  <si>
    <t>f (x) = 0 ailleurs</t>
  </si>
  <si>
    <t>On considère une variable aléatoire X de densité:</t>
  </si>
  <si>
    <t>Un examen est constitué de 2 épreuves et les notes attribuées aux 100 candidats peuvent être</t>
  </si>
  <si>
    <t>assimilées à deux variables aléatoires normales d'espérance 10 et d'écart-type 3 pour l'épreuve</t>
  </si>
  <si>
    <t>de français, d'espérance 12 et d'écart-type 4 pour l'épreuve de Mathématiques. On admettra que</t>
  </si>
  <si>
    <t>les résultats des candidats aux deux épreuves sont indépendants.</t>
  </si>
  <si>
    <t>Déterminer le pourcentage de candidats dont le total des points sur les 2 épreuves est supérieur</t>
  </si>
  <si>
    <t>ou égal à 20 points sur 40.</t>
  </si>
  <si>
    <t>Exercice IV</t>
  </si>
  <si>
    <t>Exercice V</t>
  </si>
  <si>
    <t>Une variable X suit une loi de Poisson de paramètre 6.</t>
  </si>
  <si>
    <t>1°- Calculer la probabilité que X soit compris entre 4 et 8 (valeurs inclues).</t>
  </si>
  <si>
    <t>la probabilité que Y soit compris entre 40 et 80 (valeurs inclues).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</si>
</sst>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dd/mm/yyyy"/>
    <numFmt numFmtId="175" formatCode="0.000000000"/>
    <numFmt numFmtId="176" formatCode="0.0000000000"/>
    <numFmt numFmtId="177" formatCode="0.0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G Times"/>
      <family val="0"/>
    </font>
    <font>
      <sz val="10"/>
      <name val="MS Sans Serif"/>
      <family val="0"/>
    </font>
    <font>
      <sz val="12"/>
      <name val="MS Sans Serif"/>
      <family val="0"/>
    </font>
    <font>
      <sz val="10"/>
      <name val="Symbol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vertAlign val="superscript"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82" fontId="0" fillId="0" borderId="0" xfId="0" applyNumberFormat="1" applyFont="1" applyAlignment="1">
      <alignment horizontal="left"/>
    </xf>
    <xf numFmtId="18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6" fontId="0" fillId="0" borderId="0" xfId="0" applyNumberForma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183" fontId="2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8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184" fontId="0" fillId="0" borderId="0" xfId="0" applyNumberFormat="1" applyAlignment="1">
      <alignment horizontal="center"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184" fontId="8" fillId="0" borderId="10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21</xdr:row>
      <xdr:rowOff>47625</xdr:rowOff>
    </xdr:from>
    <xdr:to>
      <xdr:col>1</xdr:col>
      <xdr:colOff>476250</xdr:colOff>
      <xdr:row>21</xdr:row>
      <xdr:rowOff>47625</xdr:rowOff>
    </xdr:to>
    <xdr:sp>
      <xdr:nvSpPr>
        <xdr:cNvPr id="1" name="Line 2"/>
        <xdr:cNvSpPr>
          <a:spLocks/>
        </xdr:cNvSpPr>
      </xdr:nvSpPr>
      <xdr:spPr>
        <a:xfrm>
          <a:off x="1143000" y="3524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22</xdr:row>
      <xdr:rowOff>47625</xdr:rowOff>
    </xdr:from>
    <xdr:to>
      <xdr:col>1</xdr:col>
      <xdr:colOff>161925</xdr:colOff>
      <xdr:row>22</xdr:row>
      <xdr:rowOff>47625</xdr:rowOff>
    </xdr:to>
    <xdr:sp>
      <xdr:nvSpPr>
        <xdr:cNvPr id="2" name="Line 3"/>
        <xdr:cNvSpPr>
          <a:spLocks/>
        </xdr:cNvSpPr>
      </xdr:nvSpPr>
      <xdr:spPr>
        <a:xfrm>
          <a:off x="685800" y="3724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47625</xdr:rowOff>
    </xdr:from>
    <xdr:to>
      <xdr:col>1</xdr:col>
      <xdr:colOff>180975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704850" y="3914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160</xdr:row>
      <xdr:rowOff>9525</xdr:rowOff>
    </xdr:from>
    <xdr:to>
      <xdr:col>0</xdr:col>
      <xdr:colOff>504825</xdr:colOff>
      <xdr:row>160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361950" y="2710815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29</xdr:row>
      <xdr:rowOff>104775</xdr:rowOff>
    </xdr:from>
    <xdr:to>
      <xdr:col>0</xdr:col>
      <xdr:colOff>676275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6700" y="5048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86</xdr:row>
      <xdr:rowOff>104775</xdr:rowOff>
    </xdr:from>
    <xdr:to>
      <xdr:col>0</xdr:col>
      <xdr:colOff>676275</xdr:colOff>
      <xdr:row>86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66700" y="145256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36</xdr:row>
      <xdr:rowOff>19050</xdr:rowOff>
    </xdr:from>
    <xdr:to>
      <xdr:col>2</xdr:col>
      <xdr:colOff>514350</xdr:colOff>
      <xdr:row>36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52625" y="6096000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6" sqref="A6:IV9"/>
    </sheetView>
  </sheetViews>
  <sheetFormatPr defaultColWidth="11.421875" defaultRowHeight="12.75"/>
  <cols>
    <col min="8" max="8" width="10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/>
    </row>
    <row r="5" ht="12.75">
      <c r="A5" s="1"/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503</v>
      </c>
      <c r="B7" s="50"/>
      <c r="C7" s="50"/>
      <c r="D7" s="50"/>
      <c r="E7" s="50"/>
      <c r="F7" s="50"/>
      <c r="G7" s="50"/>
      <c r="H7" s="50"/>
    </row>
    <row r="9" spans="1:8" ht="12.75">
      <c r="A9" s="51" t="s">
        <v>543</v>
      </c>
      <c r="B9" s="51"/>
      <c r="C9" s="51"/>
      <c r="D9" s="51"/>
      <c r="E9" s="51"/>
      <c r="F9" s="51"/>
      <c r="G9" s="51"/>
      <c r="H9" s="51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="5" customFormat="1" ht="12.75"/>
    <row r="13" s="5" customFormat="1" ht="12.75">
      <c r="A13" s="15" t="s">
        <v>526</v>
      </c>
    </row>
    <row r="14" s="5" customFormat="1" ht="12.75">
      <c r="A14" s="5" t="s">
        <v>535</v>
      </c>
    </row>
    <row r="15" s="5" customFormat="1" ht="12.75">
      <c r="A15" s="5" t="s">
        <v>540</v>
      </c>
    </row>
    <row r="16" spans="1:5" s="5" customFormat="1" ht="12.75">
      <c r="A16" s="5" t="s">
        <v>541</v>
      </c>
      <c r="E16" s="5" t="s">
        <v>539</v>
      </c>
    </row>
    <row r="17" spans="1:5" s="5" customFormat="1" ht="12.75">
      <c r="A17" s="5" t="s">
        <v>536</v>
      </c>
      <c r="E17" s="5" t="s">
        <v>538</v>
      </c>
    </row>
    <row r="18" spans="1:5" s="5" customFormat="1" ht="12.75">
      <c r="A18" s="5" t="s">
        <v>537</v>
      </c>
      <c r="E18" s="5" t="s">
        <v>542</v>
      </c>
    </row>
    <row r="19" s="5" customFormat="1" ht="12.75"/>
    <row r="20" s="5" customFormat="1" ht="12.75">
      <c r="A20" s="15" t="s">
        <v>544</v>
      </c>
    </row>
    <row r="21" s="5" customFormat="1" ht="12.75">
      <c r="A21" s="5" t="s">
        <v>545</v>
      </c>
    </row>
    <row r="22" s="5" customFormat="1" ht="15.75" customHeight="1">
      <c r="A22" s="5" t="s">
        <v>546</v>
      </c>
    </row>
    <row r="23" s="5" customFormat="1" ht="15" customHeight="1">
      <c r="A23" s="5" t="s">
        <v>547</v>
      </c>
    </row>
    <row r="24" s="5" customFormat="1" ht="15" customHeight="1">
      <c r="A24" s="5" t="s">
        <v>548</v>
      </c>
    </row>
    <row r="25" s="5" customFormat="1" ht="12.75"/>
    <row r="26" s="5" customFormat="1" ht="12.75">
      <c r="A26" s="15" t="s">
        <v>549</v>
      </c>
    </row>
    <row r="27" s="5" customFormat="1" ht="12.75">
      <c r="A27" s="5" t="s">
        <v>551</v>
      </c>
    </row>
    <row r="28" s="5" customFormat="1" ht="12.75">
      <c r="A28" s="5" t="s">
        <v>565</v>
      </c>
    </row>
    <row r="29" s="5" customFormat="1" ht="12.75">
      <c r="A29" s="5" t="s">
        <v>566</v>
      </c>
    </row>
    <row r="30" s="5" customFormat="1" ht="12.75">
      <c r="A30" s="5" t="s">
        <v>567</v>
      </c>
    </row>
    <row r="31" s="5" customFormat="1" ht="12.75"/>
    <row r="32" s="5" customFormat="1" ht="12.75">
      <c r="A32" s="15" t="s">
        <v>202</v>
      </c>
    </row>
    <row r="33" s="5" customFormat="1" ht="12.75">
      <c r="A33" s="5" t="s">
        <v>196</v>
      </c>
    </row>
    <row r="34" s="5" customFormat="1" ht="12.75">
      <c r="A34" s="5" t="s">
        <v>197</v>
      </c>
    </row>
    <row r="35" s="5" customFormat="1" ht="12.75">
      <c r="A35" s="5" t="s">
        <v>193</v>
      </c>
    </row>
    <row r="36" s="5" customFormat="1" ht="12.75">
      <c r="A36" s="5" t="s">
        <v>198</v>
      </c>
    </row>
    <row r="37" s="5" customFormat="1" ht="12.75">
      <c r="A37" s="5" t="s">
        <v>199</v>
      </c>
    </row>
    <row r="38" s="5" customFormat="1" ht="12.75">
      <c r="A38" s="5" t="s">
        <v>200</v>
      </c>
    </row>
    <row r="39" s="5" customFormat="1" ht="12.75">
      <c r="A39" s="5" t="s">
        <v>201</v>
      </c>
    </row>
    <row r="40" s="5" customFormat="1" ht="12.75">
      <c r="A40" s="5" t="s">
        <v>194</v>
      </c>
    </row>
    <row r="41" s="5" customFormat="1" ht="12.75">
      <c r="A41" s="5" t="s">
        <v>195</v>
      </c>
    </row>
    <row r="42" s="5" customFormat="1" ht="12.75">
      <c r="A42" s="5" t="s">
        <v>205</v>
      </c>
    </row>
    <row r="43" s="5" customFormat="1" ht="12.75">
      <c r="A43" s="5" t="s">
        <v>204</v>
      </c>
    </row>
    <row r="44" s="5" customFormat="1" ht="12.75">
      <c r="A44" s="5" t="s">
        <v>206</v>
      </c>
    </row>
    <row r="45" s="5" customFormat="1" ht="12.75"/>
    <row r="46" s="5" customFormat="1" ht="12.75">
      <c r="A46" s="15" t="s">
        <v>203</v>
      </c>
    </row>
    <row r="47" s="5" customFormat="1" ht="12.75">
      <c r="A47" s="5" t="s">
        <v>550</v>
      </c>
    </row>
    <row r="48" s="5" customFormat="1" ht="12.75">
      <c r="A48" s="5" t="s">
        <v>568</v>
      </c>
    </row>
    <row r="49" s="5" customFormat="1" ht="12.75">
      <c r="A49" s="5" t="s">
        <v>613</v>
      </c>
    </row>
    <row r="50" s="5" customFormat="1" ht="12.75">
      <c r="A50" s="5" t="s">
        <v>614</v>
      </c>
    </row>
    <row r="51" s="5" customFormat="1" ht="12.75"/>
    <row r="52" ht="12.75">
      <c r="A52" s="15" t="s">
        <v>615</v>
      </c>
    </row>
    <row r="53" spans="1:8" ht="15.75">
      <c r="A53" s="14" t="s">
        <v>501</v>
      </c>
      <c r="B53" s="12"/>
      <c r="C53" s="12"/>
      <c r="D53" s="12"/>
      <c r="E53" s="12"/>
      <c r="F53" s="12"/>
      <c r="G53" s="12"/>
      <c r="H53" s="12"/>
    </row>
    <row r="54" spans="1:8" ht="15.75">
      <c r="A54" s="14" t="s">
        <v>502</v>
      </c>
      <c r="B54" s="12"/>
      <c r="C54" s="12"/>
      <c r="D54" s="12"/>
      <c r="E54" s="12"/>
      <c r="F54" s="12"/>
      <c r="G54" s="12"/>
      <c r="H54" s="12"/>
    </row>
    <row r="55" ht="12.75">
      <c r="A55" s="14" t="s">
        <v>569</v>
      </c>
    </row>
    <row r="56" ht="12.75">
      <c r="A56" s="14" t="s">
        <v>570</v>
      </c>
    </row>
    <row r="57" ht="12.75">
      <c r="A57" s="14" t="s">
        <v>571</v>
      </c>
    </row>
    <row r="58" ht="12.75">
      <c r="A58" s="13"/>
    </row>
    <row r="65" ht="12.75">
      <c r="A65" s="8"/>
    </row>
    <row r="66" ht="12.75">
      <c r="A66" s="8"/>
    </row>
    <row r="67" ht="12.75">
      <c r="A67" s="8"/>
    </row>
    <row r="68" ht="12.75">
      <c r="A68" s="8"/>
    </row>
  </sheetData>
  <mergeCells count="3">
    <mergeCell ref="A6:H6"/>
    <mergeCell ref="A7:H7"/>
    <mergeCell ref="A9:H9"/>
  </mergeCells>
  <printOptions/>
  <pageMargins left="0.75" right="0.34" top="0.45" bottom="0.52" header="0.35" footer="0.47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9" sqref="A9:H9"/>
    </sheetView>
  </sheetViews>
  <sheetFormatPr defaultColWidth="11.421875" defaultRowHeight="12.75"/>
  <cols>
    <col min="8" max="8" width="10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 t="s">
        <v>596</v>
      </c>
    </row>
    <row r="5" ht="12.75">
      <c r="A5" s="3"/>
    </row>
    <row r="6" spans="1:8" ht="15.75">
      <c r="A6" s="50" t="s">
        <v>64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151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50" t="s">
        <v>164</v>
      </c>
      <c r="B9" s="50"/>
      <c r="C9" s="50"/>
      <c r="D9" s="50"/>
      <c r="E9" s="50"/>
      <c r="F9" s="50"/>
      <c r="G9" s="50"/>
      <c r="H9" s="50"/>
    </row>
    <row r="10" spans="1:8" ht="15.75">
      <c r="A10" s="99" t="s">
        <v>147</v>
      </c>
      <c r="B10" s="2"/>
      <c r="C10" s="2"/>
      <c r="D10" s="2"/>
      <c r="E10" s="2"/>
      <c r="F10" s="2"/>
      <c r="G10" s="2"/>
      <c r="H10" s="2"/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ht="12.75">
      <c r="A12" s="1" t="s">
        <v>608</v>
      </c>
    </row>
    <row r="13" ht="12.75">
      <c r="A13" t="s">
        <v>148</v>
      </c>
    </row>
    <row r="14" ht="12.75">
      <c r="A14" t="s">
        <v>149</v>
      </c>
    </row>
    <row r="16" ht="12.75">
      <c r="A16" s="1" t="s">
        <v>506</v>
      </c>
    </row>
    <row r="17" spans="1:4" ht="12.75">
      <c r="A17" t="s">
        <v>142</v>
      </c>
      <c r="B17" s="17"/>
      <c r="C17" s="17"/>
      <c r="D17" s="17"/>
    </row>
    <row r="18" spans="1:4" ht="12.75">
      <c r="A18" t="s">
        <v>143</v>
      </c>
      <c r="B18" s="17"/>
      <c r="C18" s="17"/>
      <c r="D18" s="17"/>
    </row>
    <row r="19" spans="1:4" ht="12.75">
      <c r="A19" t="s">
        <v>144</v>
      </c>
      <c r="B19" s="17"/>
      <c r="C19" s="17"/>
      <c r="D19" s="17"/>
    </row>
    <row r="20" spans="2:4" ht="12.75">
      <c r="B20" s="17"/>
      <c r="C20" s="17"/>
      <c r="D20" s="17"/>
    </row>
    <row r="21" spans="1:4" ht="12.75">
      <c r="A21" s="1" t="s">
        <v>721</v>
      </c>
      <c r="B21" s="17"/>
      <c r="C21" s="17"/>
      <c r="D21" s="17"/>
    </row>
    <row r="22" spans="1:4" ht="12.75">
      <c r="A22" t="s">
        <v>145</v>
      </c>
      <c r="B22" s="17"/>
      <c r="C22" s="17"/>
      <c r="D22" s="17"/>
    </row>
    <row r="23" spans="1:4" ht="12.75">
      <c r="A23" t="s">
        <v>146</v>
      </c>
      <c r="B23" s="17"/>
      <c r="C23" s="17"/>
      <c r="D23" s="17"/>
    </row>
    <row r="24" spans="2:4" ht="12.75">
      <c r="B24" s="17"/>
      <c r="C24" s="17"/>
      <c r="D24" s="17"/>
    </row>
    <row r="25" ht="12.75">
      <c r="A25" s="1" t="s">
        <v>732</v>
      </c>
    </row>
    <row r="26" ht="12.75">
      <c r="A26" t="s">
        <v>609</v>
      </c>
    </row>
    <row r="27" ht="12.75">
      <c r="A27" t="s">
        <v>611</v>
      </c>
    </row>
    <row r="28" ht="12.75">
      <c r="A28" t="s">
        <v>603</v>
      </c>
    </row>
    <row r="30" ht="12.75">
      <c r="A30" s="1" t="s">
        <v>733</v>
      </c>
    </row>
    <row r="31" ht="12.75">
      <c r="A31" t="s">
        <v>726</v>
      </c>
    </row>
    <row r="32" ht="12.75">
      <c r="A32" t="s">
        <v>727</v>
      </c>
    </row>
    <row r="33" ht="12.75">
      <c r="A33" t="s">
        <v>728</v>
      </c>
    </row>
    <row r="34" ht="12.75">
      <c r="A34" t="s">
        <v>729</v>
      </c>
    </row>
    <row r="35" ht="12.75">
      <c r="A35" t="s">
        <v>730</v>
      </c>
    </row>
    <row r="36" ht="12.75">
      <c r="A36" t="s">
        <v>731</v>
      </c>
    </row>
    <row r="38" ht="12.75">
      <c r="A38" s="1" t="s">
        <v>141</v>
      </c>
    </row>
    <row r="39" ht="12.75">
      <c r="A39" t="s">
        <v>734</v>
      </c>
    </row>
    <row r="40" ht="12.75">
      <c r="A40" s="8" t="s">
        <v>735</v>
      </c>
    </row>
    <row r="41" ht="12.75">
      <c r="A41" s="8" t="s">
        <v>0</v>
      </c>
    </row>
    <row r="42" ht="12.75">
      <c r="A42" t="s">
        <v>736</v>
      </c>
    </row>
    <row r="44" ht="12.75">
      <c r="A44" s="1" t="s">
        <v>150</v>
      </c>
    </row>
    <row r="45" ht="12.75">
      <c r="A45" t="s">
        <v>20</v>
      </c>
    </row>
    <row r="46" ht="12.75">
      <c r="A46" t="s">
        <v>45</v>
      </c>
    </row>
    <row r="47" ht="12.75">
      <c r="A47" t="s">
        <v>21</v>
      </c>
    </row>
    <row r="48" ht="12.75">
      <c r="A48" t="s">
        <v>22</v>
      </c>
    </row>
    <row r="49" ht="12.75">
      <c r="A49" s="1"/>
    </row>
    <row r="78" spans="1:3" ht="12.75">
      <c r="A78" t="s">
        <v>604</v>
      </c>
      <c r="C78" t="s">
        <v>605</v>
      </c>
    </row>
    <row r="79" ht="12.75">
      <c r="C79" t="s">
        <v>606</v>
      </c>
    </row>
    <row r="83" spans="1:5" ht="12.75">
      <c r="A83" s="1"/>
      <c r="E83" s="1"/>
    </row>
    <row r="85" ht="12.75">
      <c r="A85" s="1"/>
    </row>
    <row r="86" ht="12.75">
      <c r="A86" s="1"/>
    </row>
    <row r="87" ht="12.75">
      <c r="A87" s="3"/>
    </row>
    <row r="88" spans="1:8" ht="15.75">
      <c r="A88" s="50"/>
      <c r="B88" s="50"/>
      <c r="C88" s="50"/>
      <c r="D88" s="50"/>
      <c r="E88" s="50"/>
      <c r="F88" s="50"/>
      <c r="G88" s="50"/>
      <c r="H88" s="50"/>
    </row>
    <row r="89" spans="1:8" ht="15.75">
      <c r="A89" s="50"/>
      <c r="B89" s="50"/>
      <c r="C89" s="50"/>
      <c r="D89" s="50"/>
      <c r="E89" s="50"/>
      <c r="F89" s="50"/>
      <c r="G89" s="50"/>
      <c r="H89" s="50"/>
    </row>
    <row r="90" spans="1:8" ht="15.75">
      <c r="A90" s="2"/>
      <c r="B90" s="2"/>
      <c r="C90" s="2"/>
      <c r="D90" s="2"/>
      <c r="E90" s="2"/>
      <c r="F90" s="2"/>
      <c r="G90" s="2"/>
      <c r="H90" s="2"/>
    </row>
    <row r="92" ht="26.25">
      <c r="A92" s="4"/>
    </row>
    <row r="137" spans="1:5" ht="12.75">
      <c r="A137" s="1"/>
      <c r="E137" s="1"/>
    </row>
    <row r="139" ht="12.75">
      <c r="A139" s="1"/>
    </row>
    <row r="140" ht="12.75">
      <c r="A140" s="1"/>
    </row>
    <row r="141" ht="12.75">
      <c r="A141" s="3"/>
    </row>
    <row r="142" spans="1:8" ht="15.75">
      <c r="A142" s="50"/>
      <c r="B142" s="50"/>
      <c r="C142" s="50"/>
      <c r="D142" s="50"/>
      <c r="E142" s="50"/>
      <c r="F142" s="50"/>
      <c r="G142" s="50"/>
      <c r="H142" s="50"/>
    </row>
    <row r="143" spans="1:8" ht="15.75">
      <c r="A143" s="50"/>
      <c r="B143" s="50"/>
      <c r="C143" s="50"/>
      <c r="D143" s="50"/>
      <c r="E143" s="50"/>
      <c r="F143" s="50"/>
      <c r="G143" s="50"/>
      <c r="H143" s="50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6" ht="26.25">
      <c r="A146" s="4"/>
    </row>
  </sheetData>
  <mergeCells count="7">
    <mergeCell ref="A6:H6"/>
    <mergeCell ref="A7:H7"/>
    <mergeCell ref="A143:H143"/>
    <mergeCell ref="A88:H88"/>
    <mergeCell ref="A89:H89"/>
    <mergeCell ref="A142:H142"/>
    <mergeCell ref="A9:H9"/>
  </mergeCells>
  <printOptions/>
  <pageMargins left="0.75" right="0.34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5">
      <selection activeCell="C15" sqref="C15"/>
    </sheetView>
  </sheetViews>
  <sheetFormatPr defaultColWidth="11.421875" defaultRowHeight="12.75"/>
  <cols>
    <col min="8" max="8" width="10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 t="s">
        <v>596</v>
      </c>
    </row>
    <row r="5" ht="12.75">
      <c r="A5" s="3"/>
    </row>
    <row r="6" spans="1:8" ht="15.75">
      <c r="A6" s="50" t="s">
        <v>64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151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50" t="s">
        <v>165</v>
      </c>
      <c r="B9" s="50"/>
      <c r="C9" s="50"/>
      <c r="D9" s="50"/>
      <c r="E9" s="50"/>
      <c r="F9" s="50"/>
      <c r="G9" s="50"/>
      <c r="H9" s="50"/>
    </row>
    <row r="11" ht="12.75">
      <c r="A11" s="5"/>
    </row>
    <row r="12" ht="12.75">
      <c r="A12" s="1" t="s">
        <v>83</v>
      </c>
    </row>
    <row r="13" spans="1:5" ht="12.75">
      <c r="A13" t="s">
        <v>156</v>
      </c>
      <c r="B13" s="5"/>
      <c r="C13" s="5"/>
      <c r="D13" s="5"/>
      <c r="E13" s="5"/>
    </row>
    <row r="14" spans="1:5" ht="12.75">
      <c r="A14" t="s">
        <v>157</v>
      </c>
      <c r="B14" s="5"/>
      <c r="C14" s="5"/>
      <c r="D14" s="5"/>
      <c r="E14" s="5"/>
    </row>
    <row r="15" spans="1:8" ht="15">
      <c r="A15" t="s">
        <v>158</v>
      </c>
      <c r="B15" s="5"/>
      <c r="C15" s="5" t="s">
        <v>484</v>
      </c>
      <c r="D15" s="5"/>
      <c r="E15" s="5"/>
      <c r="F15" s="30"/>
      <c r="G15" s="30"/>
      <c r="H15" s="30"/>
    </row>
    <row r="16" spans="1:8" ht="15">
      <c r="A16" t="s">
        <v>160</v>
      </c>
      <c r="B16" s="5"/>
      <c r="C16" s="5"/>
      <c r="D16" s="5"/>
      <c r="E16" s="5"/>
      <c r="F16" s="30"/>
      <c r="G16" s="30"/>
      <c r="H16" s="30"/>
    </row>
    <row r="17" spans="1:8" ht="15">
      <c r="A17" t="s">
        <v>161</v>
      </c>
      <c r="B17" s="30"/>
      <c r="C17" s="30"/>
      <c r="D17" s="30"/>
      <c r="E17" s="30"/>
      <c r="F17" s="30"/>
      <c r="G17" s="30"/>
      <c r="H17" s="30"/>
    </row>
    <row r="18" spans="1:8" ht="15">
      <c r="A18" t="s">
        <v>159</v>
      </c>
      <c r="B18" s="30"/>
      <c r="C18" s="30"/>
      <c r="D18" s="30"/>
      <c r="E18" s="30"/>
      <c r="F18" s="30"/>
      <c r="G18" s="30"/>
      <c r="H18" s="30"/>
    </row>
    <row r="19" spans="1:8" ht="15">
      <c r="A19" t="s">
        <v>162</v>
      </c>
      <c r="B19" s="30"/>
      <c r="C19" s="30"/>
      <c r="D19" s="30"/>
      <c r="E19" s="30"/>
      <c r="F19" s="30"/>
      <c r="G19" s="30"/>
      <c r="H19" s="30"/>
    </row>
    <row r="20" spans="1:8" ht="15">
      <c r="A20" s="5"/>
      <c r="B20" s="30"/>
      <c r="C20" s="30"/>
      <c r="D20" s="30"/>
      <c r="E20" s="30"/>
      <c r="F20" s="30"/>
      <c r="G20" s="30"/>
      <c r="H20" s="30"/>
    </row>
    <row r="21" spans="1:8" ht="15">
      <c r="A21" s="1" t="s">
        <v>155</v>
      </c>
      <c r="B21" s="30" t="s">
        <v>484</v>
      </c>
      <c r="C21" s="30"/>
      <c r="D21" s="30"/>
      <c r="E21" s="30"/>
      <c r="F21" s="30"/>
      <c r="G21" s="30"/>
      <c r="H21" s="30"/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s="5"/>
    </row>
    <row r="31" ht="12.75">
      <c r="A31" s="1" t="s">
        <v>163</v>
      </c>
    </row>
    <row r="32" ht="12.75">
      <c r="A32" s="31" t="s">
        <v>708</v>
      </c>
    </row>
    <row r="33" ht="12.75">
      <c r="A33" s="31" t="s">
        <v>709</v>
      </c>
    </row>
    <row r="34" spans="1:5" ht="12.75">
      <c r="A34" s="31" t="s">
        <v>710</v>
      </c>
      <c r="E34" s="1"/>
    </row>
    <row r="35" ht="12.75">
      <c r="A35" s="31" t="s">
        <v>711</v>
      </c>
    </row>
    <row r="36" ht="12.75">
      <c r="A36" s="31" t="s">
        <v>712</v>
      </c>
    </row>
    <row r="37" ht="12.75">
      <c r="A37" s="31" t="s">
        <v>154</v>
      </c>
    </row>
    <row r="38" ht="12.75">
      <c r="A38" s="31" t="s">
        <v>153</v>
      </c>
    </row>
    <row r="51" ht="12.75">
      <c r="A51" s="1"/>
    </row>
    <row r="80" spans="1:3" ht="12.75">
      <c r="A80" t="s">
        <v>604</v>
      </c>
      <c r="C80" t="s">
        <v>605</v>
      </c>
    </row>
    <row r="81" ht="12.75">
      <c r="C81" t="s">
        <v>606</v>
      </c>
    </row>
    <row r="85" spans="1:5" ht="12.75">
      <c r="A85" s="1"/>
      <c r="E85" s="1"/>
    </row>
    <row r="87" ht="12.75">
      <c r="A87" s="1"/>
    </row>
    <row r="88" ht="12.75">
      <c r="A88" s="1"/>
    </row>
    <row r="89" ht="12.75">
      <c r="A89" s="3"/>
    </row>
    <row r="90" spans="1:8" ht="15.75">
      <c r="A90" s="50"/>
      <c r="B90" s="50"/>
      <c r="C90" s="50"/>
      <c r="D90" s="50"/>
      <c r="E90" s="50"/>
      <c r="F90" s="50"/>
      <c r="G90" s="50"/>
      <c r="H90" s="50"/>
    </row>
    <row r="91" spans="1:8" ht="15.75">
      <c r="A91" s="50"/>
      <c r="B91" s="50"/>
      <c r="C91" s="50"/>
      <c r="D91" s="50"/>
      <c r="E91" s="50"/>
      <c r="F91" s="50"/>
      <c r="G91" s="50"/>
      <c r="H91" s="50"/>
    </row>
    <row r="92" spans="1:8" ht="15.75">
      <c r="A92" s="2"/>
      <c r="B92" s="2"/>
      <c r="C92" s="2"/>
      <c r="D92" s="2"/>
      <c r="E92" s="2"/>
      <c r="F92" s="2"/>
      <c r="G92" s="2"/>
      <c r="H92" s="2"/>
    </row>
    <row r="94" ht="26.25">
      <c r="A94" s="4"/>
    </row>
    <row r="139" spans="1:5" ht="12.75">
      <c r="A139" s="1"/>
      <c r="E139" s="1"/>
    </row>
    <row r="141" ht="12.75">
      <c r="A141" s="1"/>
    </row>
    <row r="142" ht="12.75">
      <c r="A142" s="1"/>
    </row>
    <row r="143" ht="12.75">
      <c r="A143" s="3"/>
    </row>
    <row r="144" spans="1:8" ht="15.75">
      <c r="A144" s="50"/>
      <c r="B144" s="50"/>
      <c r="C144" s="50"/>
      <c r="D144" s="50"/>
      <c r="E144" s="50"/>
      <c r="F144" s="50"/>
      <c r="G144" s="50"/>
      <c r="H144" s="50"/>
    </row>
    <row r="145" spans="1:8" ht="15.75">
      <c r="A145" s="50"/>
      <c r="B145" s="50"/>
      <c r="C145" s="50"/>
      <c r="D145" s="50"/>
      <c r="E145" s="50"/>
      <c r="F145" s="50"/>
      <c r="G145" s="50"/>
      <c r="H145" s="50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8" ht="26.25">
      <c r="A148" s="4"/>
    </row>
  </sheetData>
  <mergeCells count="7">
    <mergeCell ref="A6:H6"/>
    <mergeCell ref="A7:H7"/>
    <mergeCell ref="A145:H145"/>
    <mergeCell ref="A90:H90"/>
    <mergeCell ref="A91:H91"/>
    <mergeCell ref="A144:H144"/>
    <mergeCell ref="A9:H9"/>
  </mergeCells>
  <printOptions/>
  <pageMargins left="0.75" right="0.34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6">
      <selection activeCell="G27" sqref="G27"/>
    </sheetView>
  </sheetViews>
  <sheetFormatPr defaultColWidth="11.421875" defaultRowHeight="12.75"/>
  <cols>
    <col min="8" max="8" width="10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166</v>
      </c>
    </row>
    <row r="4" ht="12.75">
      <c r="A4" s="1" t="s">
        <v>596</v>
      </c>
    </row>
    <row r="5" ht="12.75">
      <c r="A5" s="3"/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591</v>
      </c>
      <c r="B7" s="50"/>
      <c r="C7" s="50"/>
      <c r="D7" s="50"/>
      <c r="E7" s="50"/>
      <c r="F7" s="50"/>
      <c r="G7" s="50"/>
      <c r="H7" s="50"/>
    </row>
    <row r="8" spans="1:8" ht="26.25">
      <c r="A8" s="4" t="s">
        <v>1</v>
      </c>
      <c r="B8" s="2"/>
      <c r="C8" s="2"/>
      <c r="D8" s="2"/>
      <c r="E8" s="2"/>
      <c r="F8" s="2"/>
      <c r="G8" s="2"/>
      <c r="H8" s="2"/>
    </row>
    <row r="9" spans="1:8" ht="12.75">
      <c r="A9" s="29"/>
      <c r="B9" s="29"/>
      <c r="C9" s="29"/>
      <c r="D9" s="29"/>
      <c r="E9" s="29"/>
      <c r="F9" s="29"/>
      <c r="G9" s="29"/>
      <c r="H9" s="29"/>
    </row>
    <row r="11" ht="12.75">
      <c r="A11" s="1" t="s">
        <v>83</v>
      </c>
    </row>
    <row r="12" ht="12.75">
      <c r="A12" t="s">
        <v>7</v>
      </c>
    </row>
    <row r="13" ht="12.75">
      <c r="A13" t="s">
        <v>38</v>
      </c>
    </row>
    <row r="14" ht="12.75">
      <c r="A14" t="s">
        <v>9</v>
      </c>
    </row>
    <row r="15" ht="12.75">
      <c r="A15" t="s">
        <v>39</v>
      </c>
    </row>
    <row r="16" ht="12.75">
      <c r="A16" t="s">
        <v>10</v>
      </c>
    </row>
    <row r="17" ht="12.75">
      <c r="A17" t="s">
        <v>11</v>
      </c>
    </row>
    <row r="18" ht="12.75">
      <c r="A18" t="s">
        <v>40</v>
      </c>
    </row>
    <row r="19" ht="12.75">
      <c r="A19" t="s">
        <v>13</v>
      </c>
    </row>
    <row r="20" ht="12.75">
      <c r="A20" t="s">
        <v>19</v>
      </c>
    </row>
    <row r="21" ht="12.75">
      <c r="A21" t="s">
        <v>14</v>
      </c>
    </row>
    <row r="22" ht="12.75">
      <c r="A22" t="s">
        <v>15</v>
      </c>
    </row>
    <row r="27" ht="12.75">
      <c r="A27" s="1"/>
    </row>
    <row r="50" spans="1:5" ht="12.75">
      <c r="A50" s="1" t="s">
        <v>465</v>
      </c>
      <c r="E50" s="1" t="s">
        <v>466</v>
      </c>
    </row>
    <row r="51" ht="12.75">
      <c r="A51" t="s">
        <v>188</v>
      </c>
    </row>
    <row r="52" ht="12.75">
      <c r="A52" s="1" t="s">
        <v>166</v>
      </c>
    </row>
    <row r="53" ht="12.75">
      <c r="A53" s="1" t="s">
        <v>596</v>
      </c>
    </row>
    <row r="54" ht="12.75">
      <c r="A54" s="3"/>
    </row>
    <row r="55" spans="1:8" ht="15.75">
      <c r="A55" s="50" t="s">
        <v>468</v>
      </c>
      <c r="B55" s="50"/>
      <c r="C55" s="50"/>
      <c r="D55" s="50"/>
      <c r="E55" s="50"/>
      <c r="F55" s="50"/>
      <c r="G55" s="50"/>
      <c r="H55" s="50"/>
    </row>
    <row r="56" spans="1:8" ht="15.75">
      <c r="A56" s="50" t="s">
        <v>591</v>
      </c>
      <c r="B56" s="50"/>
      <c r="C56" s="50"/>
      <c r="D56" s="50"/>
      <c r="E56" s="50"/>
      <c r="F56" s="50"/>
      <c r="G56" s="50"/>
      <c r="H56" s="50"/>
    </row>
    <row r="57" spans="1:8" ht="26.25">
      <c r="A57" s="4" t="s">
        <v>489</v>
      </c>
      <c r="B57" s="2"/>
      <c r="C57" s="2"/>
      <c r="D57" s="2"/>
      <c r="E57" s="2"/>
      <c r="F57" s="2"/>
      <c r="G57" s="2"/>
      <c r="H57" s="2"/>
    </row>
    <row r="64" ht="12.75">
      <c r="A64" s="1" t="s">
        <v>83</v>
      </c>
    </row>
    <row r="65" ht="12.75">
      <c r="A65" t="s">
        <v>7</v>
      </c>
    </row>
    <row r="66" ht="12.75">
      <c r="A66" t="s">
        <v>6</v>
      </c>
    </row>
    <row r="67" ht="12.75">
      <c r="A67" t="s">
        <v>9</v>
      </c>
    </row>
    <row r="68" ht="12.75">
      <c r="A68" t="s">
        <v>8</v>
      </c>
    </row>
    <row r="69" ht="12.75">
      <c r="A69" t="s">
        <v>10</v>
      </c>
    </row>
    <row r="70" ht="12.75">
      <c r="A70" t="s">
        <v>11</v>
      </c>
    </row>
    <row r="71" ht="12.75">
      <c r="A71" t="s">
        <v>12</v>
      </c>
    </row>
    <row r="72" ht="12.75">
      <c r="A72" t="s">
        <v>13</v>
      </c>
    </row>
    <row r="73" ht="12.75">
      <c r="A73" t="s">
        <v>19</v>
      </c>
    </row>
    <row r="74" ht="12.75">
      <c r="A74" t="s">
        <v>14</v>
      </c>
    </row>
    <row r="75" ht="12.75">
      <c r="A75" t="s">
        <v>15</v>
      </c>
    </row>
  </sheetData>
  <mergeCells count="4">
    <mergeCell ref="A56:H56"/>
    <mergeCell ref="A6:H6"/>
    <mergeCell ref="A7:H7"/>
    <mergeCell ref="A55:H55"/>
  </mergeCells>
  <printOptions/>
  <pageMargins left="0.75" right="0.3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E3"/>
    </sheetView>
  </sheetViews>
  <sheetFormatPr defaultColWidth="11.421875" defaultRowHeight="12.75"/>
  <cols>
    <col min="8" max="8" width="11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/>
    </row>
    <row r="5" ht="12.75">
      <c r="A5" s="1"/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504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2"/>
      <c r="B9" s="2"/>
      <c r="C9" s="2"/>
      <c r="D9" s="2"/>
      <c r="E9" s="2"/>
      <c r="F9" s="2"/>
      <c r="G9" s="2"/>
      <c r="H9" s="2"/>
    </row>
    <row r="10" spans="1:8" ht="12.75">
      <c r="A10" s="51" t="s">
        <v>505</v>
      </c>
      <c r="B10" s="51"/>
      <c r="C10" s="51"/>
      <c r="D10" s="51"/>
      <c r="E10" s="51"/>
      <c r="F10" s="51"/>
      <c r="G10" s="51"/>
      <c r="H10" s="51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4" s="5" customFormat="1" ht="12.75">
      <c r="A14" s="15" t="s">
        <v>563</v>
      </c>
    </row>
    <row r="15" s="5" customFormat="1" ht="12.75">
      <c r="A15" s="5" t="s">
        <v>470</v>
      </c>
    </row>
    <row r="16" s="5" customFormat="1" ht="12.75">
      <c r="A16" s="5" t="s">
        <v>471</v>
      </c>
    </row>
    <row r="17" s="5" customFormat="1" ht="12.75">
      <c r="A17" s="5" t="s">
        <v>472</v>
      </c>
    </row>
    <row r="18" s="5" customFormat="1" ht="12.75"/>
    <row r="19" s="5" customFormat="1" ht="12.75">
      <c r="A19" s="15" t="s">
        <v>623</v>
      </c>
    </row>
    <row r="20" s="5" customFormat="1" ht="12.75">
      <c r="A20" s="5" t="s">
        <v>622</v>
      </c>
    </row>
    <row r="21" s="5" customFormat="1" ht="12.75">
      <c r="A21" s="5" t="s">
        <v>473</v>
      </c>
    </row>
    <row r="22" s="5" customFormat="1" ht="12.75">
      <c r="A22" s="5" t="s">
        <v>474</v>
      </c>
    </row>
    <row r="23" s="5" customFormat="1" ht="12.75">
      <c r="A23" s="5" t="s">
        <v>475</v>
      </c>
    </row>
    <row r="24" s="5" customFormat="1" ht="12.75"/>
    <row r="25" s="5" customFormat="1" ht="12.75">
      <c r="A25" s="15" t="s">
        <v>208</v>
      </c>
    </row>
    <row r="26" s="5" customFormat="1" ht="12.75">
      <c r="A26" s="5" t="s">
        <v>207</v>
      </c>
    </row>
    <row r="27" s="5" customFormat="1" ht="12.75">
      <c r="A27" s="5" t="s">
        <v>469</v>
      </c>
    </row>
    <row r="28" s="5" customFormat="1" ht="12.75">
      <c r="A28" s="5" t="s">
        <v>552</v>
      </c>
    </row>
    <row r="29" s="5" customFormat="1" ht="12.75">
      <c r="A29" s="5" t="s">
        <v>553</v>
      </c>
    </row>
    <row r="30" s="5" customFormat="1" ht="12.75">
      <c r="A30" s="5" t="s">
        <v>554</v>
      </c>
    </row>
    <row r="31" s="5" customFormat="1" ht="12.75">
      <c r="A31" s="5" t="s">
        <v>555</v>
      </c>
    </row>
    <row r="32" s="5" customFormat="1" ht="12.75">
      <c r="A32" s="5" t="s">
        <v>557</v>
      </c>
    </row>
    <row r="33" s="5" customFormat="1" ht="12.75">
      <c r="A33" s="5" t="s">
        <v>556</v>
      </c>
    </row>
    <row r="34" s="5" customFormat="1" ht="12.75"/>
    <row r="35" s="5" customFormat="1" ht="12.75">
      <c r="A35" s="15" t="s">
        <v>620</v>
      </c>
    </row>
    <row r="36" s="5" customFormat="1" ht="12.75">
      <c r="A36" s="5" t="s">
        <v>618</v>
      </c>
    </row>
    <row r="37" ht="12.75">
      <c r="A37" s="5" t="s">
        <v>619</v>
      </c>
    </row>
    <row r="38" s="5" customFormat="1" ht="12.75">
      <c r="A38" s="5" t="s">
        <v>617</v>
      </c>
    </row>
    <row r="39" s="5" customFormat="1" ht="12.75"/>
    <row r="40" s="5" customFormat="1" ht="12.75">
      <c r="A40" s="15" t="s">
        <v>621</v>
      </c>
    </row>
    <row r="41" s="5" customFormat="1" ht="12.75">
      <c r="A41" s="5" t="s">
        <v>561</v>
      </c>
    </row>
    <row r="42" s="5" customFormat="1" ht="12.75">
      <c r="A42" s="5" t="s">
        <v>562</v>
      </c>
    </row>
    <row r="43" s="5" customFormat="1" ht="12.75">
      <c r="A43" s="6" t="s">
        <v>558</v>
      </c>
    </row>
    <row r="44" s="5" customFormat="1" ht="12.75">
      <c r="A44" s="6" t="s">
        <v>559</v>
      </c>
    </row>
    <row r="45" s="5" customFormat="1" ht="12.75">
      <c r="A45" s="6" t="s">
        <v>560</v>
      </c>
    </row>
    <row r="46" s="5" customFormat="1" ht="12.75">
      <c r="A46" s="5" t="s">
        <v>532</v>
      </c>
    </row>
    <row r="47" s="5" customFormat="1" ht="12.75">
      <c r="A47" s="5" t="s">
        <v>533</v>
      </c>
    </row>
    <row r="48" spans="1:9" s="5" customFormat="1" ht="12.75">
      <c r="A48" s="5" t="s">
        <v>534</v>
      </c>
      <c r="I48" s="5" t="s">
        <v>484</v>
      </c>
    </row>
    <row r="49" s="5" customFormat="1" ht="12.75"/>
    <row r="50" s="5" customFormat="1" ht="12.75">
      <c r="A50" s="15"/>
    </row>
    <row r="51" s="5" customFormat="1" ht="12.75"/>
    <row r="52" s="5" customFormat="1" ht="12.75"/>
    <row r="53" ht="12.75">
      <c r="A53" s="5"/>
    </row>
    <row r="54" ht="12.75">
      <c r="D54" t="s">
        <v>564</v>
      </c>
    </row>
    <row r="55" ht="12.75">
      <c r="D55" t="s">
        <v>484</v>
      </c>
    </row>
  </sheetData>
  <mergeCells count="3">
    <mergeCell ref="A6:H6"/>
    <mergeCell ref="A7:H7"/>
    <mergeCell ref="A10:H10"/>
  </mergeCells>
  <printOptions/>
  <pageMargins left="0.75" right="0.34" top="0.57" bottom="0.52" header="0.35" footer="0.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44" sqref="C44"/>
    </sheetView>
  </sheetViews>
  <sheetFormatPr defaultColWidth="11.421875" defaultRowHeight="12.75"/>
  <cols>
    <col min="8" max="8" width="10.8515625" style="0" customWidth="1"/>
    <col min="13" max="13" width="12.00390625" style="0" bestFit="1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/>
    </row>
    <row r="5" ht="12.75">
      <c r="A5" s="3"/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476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10" spans="1:8" ht="12.75">
      <c r="A10" s="51" t="s">
        <v>491</v>
      </c>
      <c r="B10" s="51"/>
      <c r="C10" s="51"/>
      <c r="D10" s="51"/>
      <c r="E10" s="51"/>
      <c r="F10" s="51"/>
      <c r="G10" s="51"/>
      <c r="H10" s="51"/>
    </row>
    <row r="13" ht="12.75">
      <c r="A13" s="1" t="s">
        <v>628</v>
      </c>
    </row>
    <row r="14" ht="12.75">
      <c r="A14" t="s">
        <v>477</v>
      </c>
    </row>
    <row r="15" ht="12.75">
      <c r="A15" t="s">
        <v>478</v>
      </c>
    </row>
    <row r="17" ht="12.75">
      <c r="A17" s="1" t="s">
        <v>630</v>
      </c>
    </row>
    <row r="18" ht="12.75">
      <c r="A18" t="s">
        <v>629</v>
      </c>
    </row>
    <row r="19" ht="12.75">
      <c r="A19" t="s">
        <v>481</v>
      </c>
    </row>
    <row r="20" spans="1:11" ht="12.75">
      <c r="A20" t="s">
        <v>482</v>
      </c>
      <c r="K20">
        <v>0.05</v>
      </c>
    </row>
    <row r="21" spans="1:11" ht="12.75">
      <c r="A21" t="s">
        <v>479</v>
      </c>
      <c r="K21" t="s">
        <v>300</v>
      </c>
    </row>
    <row r="22" ht="12.75">
      <c r="A22" t="s">
        <v>480</v>
      </c>
    </row>
    <row r="23" spans="1:11" ht="12.75">
      <c r="A23" t="s">
        <v>483</v>
      </c>
      <c r="K23">
        <v>50</v>
      </c>
    </row>
    <row r="24" spans="1:15" ht="12.75">
      <c r="A24" t="s">
        <v>486</v>
      </c>
      <c r="K24">
        <f>O24/L24</f>
        <v>0.0006335104797756259</v>
      </c>
      <c r="L24">
        <f>COMBIN(9,2)</f>
        <v>36</v>
      </c>
      <c r="M24">
        <f>35^7</f>
        <v>64339296875</v>
      </c>
      <c r="N24">
        <f>M24*L24</f>
        <v>2316214687500</v>
      </c>
      <c r="O24">
        <f>N24/M25</f>
        <v>0.022806377271922532</v>
      </c>
    </row>
    <row r="25" spans="1:13" ht="12.75">
      <c r="A25" t="s">
        <v>487</v>
      </c>
      <c r="M25">
        <f>36^9</f>
        <v>101559956668416</v>
      </c>
    </row>
    <row r="27" ht="12.75">
      <c r="A27" s="1" t="s">
        <v>625</v>
      </c>
    </row>
    <row r="28" ht="12.75">
      <c r="A28" t="s">
        <v>624</v>
      </c>
    </row>
    <row r="29" ht="12.75">
      <c r="A29" t="s">
        <v>301</v>
      </c>
    </row>
    <row r="31" ht="12.75">
      <c r="A31" s="1" t="s">
        <v>620</v>
      </c>
    </row>
    <row r="32" spans="1:11" ht="12.75">
      <c r="A32" t="s">
        <v>631</v>
      </c>
      <c r="K32">
        <v>9</v>
      </c>
    </row>
    <row r="33" spans="1:11" ht="12.75">
      <c r="A33" t="s">
        <v>632</v>
      </c>
      <c r="K33">
        <f>2^6</f>
        <v>64</v>
      </c>
    </row>
    <row r="34" ht="12.75">
      <c r="A34" t="s">
        <v>633</v>
      </c>
    </row>
    <row r="35" ht="12.75">
      <c r="B35" t="s">
        <v>634</v>
      </c>
    </row>
    <row r="36" ht="12.75">
      <c r="B36" t="s">
        <v>635</v>
      </c>
    </row>
    <row r="37" ht="12.75">
      <c r="A37" t="s">
        <v>636</v>
      </c>
    </row>
    <row r="39" ht="12.75">
      <c r="A39" s="1" t="s">
        <v>627</v>
      </c>
    </row>
    <row r="40" ht="14.25">
      <c r="A40" t="s">
        <v>626</v>
      </c>
    </row>
    <row r="42" ht="12.75">
      <c r="A42" s="1" t="s">
        <v>637</v>
      </c>
    </row>
    <row r="43" ht="15.75">
      <c r="A43" t="s">
        <v>302</v>
      </c>
    </row>
    <row r="44" ht="15.75">
      <c r="A44" t="s">
        <v>485</v>
      </c>
    </row>
    <row r="46" ht="12.75">
      <c r="E46" t="s">
        <v>585</v>
      </c>
    </row>
  </sheetData>
  <mergeCells count="3">
    <mergeCell ref="A6:H6"/>
    <mergeCell ref="A7:H7"/>
    <mergeCell ref="A10:H10"/>
  </mergeCells>
  <printOptions/>
  <pageMargins left="0.75" right="0.34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52">
      <selection activeCell="A58" sqref="A58"/>
    </sheetView>
  </sheetViews>
  <sheetFormatPr defaultColWidth="11.421875" defaultRowHeight="12.75"/>
  <cols>
    <col min="3" max="3" width="14.421875" style="0" customWidth="1"/>
    <col min="4" max="4" width="12.28125" style="0" customWidth="1"/>
    <col min="8" max="8" width="9.00390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/>
    </row>
    <row r="5" ht="45">
      <c r="A5" s="36" t="s">
        <v>213</v>
      </c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488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9" ht="12.75">
      <c r="A9" s="1" t="s">
        <v>212</v>
      </c>
    </row>
    <row r="10" ht="12.75">
      <c r="A10" t="s">
        <v>233</v>
      </c>
    </row>
    <row r="12" ht="12.75">
      <c r="A12" s="1" t="s">
        <v>641</v>
      </c>
    </row>
    <row r="13" ht="12.75">
      <c r="A13" s="31" t="s">
        <v>220</v>
      </c>
    </row>
    <row r="14" ht="12.75">
      <c r="A14" s="31" t="s">
        <v>221</v>
      </c>
    </row>
    <row r="15" ht="12.75">
      <c r="A15" s="31" t="s">
        <v>222</v>
      </c>
    </row>
    <row r="17" ht="12.75">
      <c r="A17" s="1" t="s">
        <v>642</v>
      </c>
    </row>
    <row r="18" ht="12.75">
      <c r="A18" t="s">
        <v>58</v>
      </c>
    </row>
    <row r="19" ht="12.75">
      <c r="A19" t="s">
        <v>59</v>
      </c>
    </row>
    <row r="20" ht="12.75">
      <c r="A20" t="s">
        <v>638</v>
      </c>
    </row>
    <row r="21" ht="12.75">
      <c r="A21" t="s">
        <v>639</v>
      </c>
    </row>
    <row r="54" spans="1:5" ht="12.75">
      <c r="A54" s="1" t="s">
        <v>465</v>
      </c>
      <c r="E54" s="1" t="s">
        <v>466</v>
      </c>
    </row>
    <row r="55" ht="12.75">
      <c r="A55" t="s">
        <v>188</v>
      </c>
    </row>
    <row r="56" ht="12.75">
      <c r="A56" s="1" t="s">
        <v>189</v>
      </c>
    </row>
    <row r="57" ht="12.75">
      <c r="A57" s="1"/>
    </row>
    <row r="58" ht="45">
      <c r="A58" s="36" t="s">
        <v>214</v>
      </c>
    </row>
    <row r="59" spans="1:8" ht="15.75">
      <c r="A59" s="50" t="s">
        <v>468</v>
      </c>
      <c r="B59" s="50"/>
      <c r="C59" s="50"/>
      <c r="D59" s="50"/>
      <c r="E59" s="50"/>
      <c r="F59" s="50"/>
      <c r="G59" s="50"/>
      <c r="H59" s="50"/>
    </row>
    <row r="60" spans="1:8" ht="15.75">
      <c r="A60" s="50" t="s">
        <v>488</v>
      </c>
      <c r="B60" s="50"/>
      <c r="C60" s="50"/>
      <c r="D60" s="50"/>
      <c r="E60" s="50"/>
      <c r="F60" s="50"/>
      <c r="G60" s="50"/>
      <c r="H60" s="50"/>
    </row>
    <row r="61" spans="1:8" ht="15.75">
      <c r="A61" s="2"/>
      <c r="B61" s="2"/>
      <c r="C61" s="2"/>
      <c r="D61" s="2"/>
      <c r="E61" s="2"/>
      <c r="F61" s="2"/>
      <c r="G61" s="2"/>
      <c r="H61" s="2"/>
    </row>
    <row r="63" ht="12.75">
      <c r="A63" s="1" t="s">
        <v>212</v>
      </c>
    </row>
    <row r="64" ht="12.75">
      <c r="A64" s="5" t="s">
        <v>612</v>
      </c>
    </row>
    <row r="65" ht="12.75">
      <c r="A65" s="5" t="s">
        <v>490</v>
      </c>
    </row>
    <row r="66" ht="12.75">
      <c r="A66" s="5" t="s">
        <v>209</v>
      </c>
    </row>
    <row r="67" ht="12.75">
      <c r="A67" s="5" t="s">
        <v>210</v>
      </c>
    </row>
    <row r="68" ht="12.75">
      <c r="A68" s="5" t="s">
        <v>211</v>
      </c>
    </row>
    <row r="70" ht="12.75">
      <c r="A70" s="1" t="s">
        <v>641</v>
      </c>
    </row>
    <row r="71" ht="12.75">
      <c r="A71" t="s">
        <v>640</v>
      </c>
    </row>
    <row r="73" spans="1:3" ht="12.75">
      <c r="A73" s="1" t="s">
        <v>642</v>
      </c>
      <c r="C73" t="s">
        <v>484</v>
      </c>
    </row>
    <row r="74" ht="12.75">
      <c r="A74" t="s">
        <v>215</v>
      </c>
    </row>
    <row r="75" ht="12.75">
      <c r="A75" t="s">
        <v>216</v>
      </c>
    </row>
    <row r="76" ht="12.75">
      <c r="A76" t="s">
        <v>217</v>
      </c>
    </row>
    <row r="77" ht="12.75">
      <c r="A77" t="s">
        <v>218</v>
      </c>
    </row>
    <row r="78" ht="12.75">
      <c r="A78" t="s">
        <v>219</v>
      </c>
    </row>
    <row r="107" ht="18">
      <c r="A107" s="37" t="s">
        <v>225</v>
      </c>
    </row>
    <row r="109" ht="12.75">
      <c r="A109" s="1" t="s">
        <v>212</v>
      </c>
    </row>
    <row r="110" ht="12.75">
      <c r="A110" s="1" t="s">
        <v>226</v>
      </c>
    </row>
    <row r="111" ht="12.75">
      <c r="A111" t="s">
        <v>269</v>
      </c>
    </row>
    <row r="112" spans="2:6" ht="12.75">
      <c r="B112" t="s">
        <v>227</v>
      </c>
      <c r="C112" t="s">
        <v>228</v>
      </c>
      <c r="D112" t="s">
        <v>229</v>
      </c>
      <c r="E112" t="s">
        <v>231</v>
      </c>
      <c r="F112" t="s">
        <v>230</v>
      </c>
    </row>
    <row r="113" ht="12.75">
      <c r="A113" t="s">
        <v>270</v>
      </c>
    </row>
    <row r="114" ht="12.75">
      <c r="A114" t="s">
        <v>271</v>
      </c>
    </row>
    <row r="116" ht="12.75">
      <c r="A116" s="1" t="s">
        <v>272</v>
      </c>
    </row>
    <row r="117" ht="12.75">
      <c r="A117" t="s">
        <v>273</v>
      </c>
    </row>
    <row r="118" ht="12.75">
      <c r="A118" t="s">
        <v>274</v>
      </c>
    </row>
    <row r="119" spans="1:6" ht="12.75">
      <c r="A119" t="s">
        <v>234</v>
      </c>
      <c r="B119" t="s">
        <v>235</v>
      </c>
      <c r="C119" t="s">
        <v>236</v>
      </c>
      <c r="D119" t="s">
        <v>237</v>
      </c>
      <c r="E119" t="s">
        <v>238</v>
      </c>
      <c r="F119" t="s">
        <v>239</v>
      </c>
    </row>
    <row r="120" ht="12.75">
      <c r="A120" t="s">
        <v>275</v>
      </c>
    </row>
    <row r="121" ht="12.75">
      <c r="A121" t="s">
        <v>276</v>
      </c>
    </row>
    <row r="122" ht="12.75">
      <c r="A122" t="s">
        <v>277</v>
      </c>
    </row>
    <row r="124" ht="12.75">
      <c r="A124" s="1" t="s">
        <v>278</v>
      </c>
    </row>
    <row r="125" spans="1:3" ht="12.75">
      <c r="A125" t="s">
        <v>279</v>
      </c>
      <c r="C125" t="s">
        <v>267</v>
      </c>
    </row>
    <row r="126" ht="12.75">
      <c r="A126" t="s">
        <v>280</v>
      </c>
    </row>
    <row r="128" ht="12.75">
      <c r="A128" s="1" t="s">
        <v>281</v>
      </c>
    </row>
    <row r="129" ht="12.75">
      <c r="A129" s="31" t="s">
        <v>282</v>
      </c>
    </row>
    <row r="130" ht="12.75">
      <c r="A130" s="31" t="s">
        <v>283</v>
      </c>
    </row>
    <row r="132" ht="12.75">
      <c r="A132" s="1" t="s">
        <v>641</v>
      </c>
    </row>
    <row r="133" spans="1:2" ht="12.75">
      <c r="A133" s="1" t="s">
        <v>242</v>
      </c>
      <c r="B133">
        <f>COMBIN(32,5)</f>
        <v>201375.99999999997</v>
      </c>
    </row>
    <row r="134" ht="12.75">
      <c r="A134" s="1" t="s">
        <v>243</v>
      </c>
    </row>
    <row r="135" ht="12.75">
      <c r="A135" t="s">
        <v>247</v>
      </c>
    </row>
    <row r="136" ht="12.75">
      <c r="A136" t="s">
        <v>248</v>
      </c>
    </row>
    <row r="137" spans="1:7" ht="12.75">
      <c r="A137" s="1" t="s">
        <v>244</v>
      </c>
      <c r="B137" t="s">
        <v>245</v>
      </c>
      <c r="C137" t="s">
        <v>499</v>
      </c>
      <c r="D137" t="s">
        <v>246</v>
      </c>
      <c r="E137" t="s">
        <v>254</v>
      </c>
      <c r="F137" t="s">
        <v>246</v>
      </c>
      <c r="G137" t="s">
        <v>249</v>
      </c>
    </row>
    <row r="138" spans="1:8" ht="12.75">
      <c r="A138" s="1" t="s">
        <v>244</v>
      </c>
      <c r="B138">
        <f>28</f>
        <v>28</v>
      </c>
      <c r="C138" t="s">
        <v>499</v>
      </c>
      <c r="D138">
        <v>6</v>
      </c>
      <c r="E138" t="s">
        <v>254</v>
      </c>
      <c r="F138">
        <v>6</v>
      </c>
      <c r="G138" t="s">
        <v>249</v>
      </c>
      <c r="H138">
        <f>28*6*6*24</f>
        <v>24192</v>
      </c>
    </row>
    <row r="139" ht="12.75">
      <c r="A139" s="1"/>
    </row>
    <row r="140" ht="12.75">
      <c r="A140" s="1" t="s">
        <v>250</v>
      </c>
    </row>
    <row r="141" ht="12.75">
      <c r="A141" t="s">
        <v>252</v>
      </c>
    </row>
    <row r="142" ht="12.75">
      <c r="A142" t="s">
        <v>253</v>
      </c>
    </row>
    <row r="143" spans="1:7" ht="12.75">
      <c r="A143" s="1" t="s">
        <v>251</v>
      </c>
      <c r="B143">
        <v>8</v>
      </c>
      <c r="C143" t="s">
        <v>499</v>
      </c>
      <c r="D143" t="s">
        <v>246</v>
      </c>
      <c r="E143" t="s">
        <v>255</v>
      </c>
      <c r="F143" t="s">
        <v>499</v>
      </c>
      <c r="G143" t="s">
        <v>256</v>
      </c>
    </row>
    <row r="144" spans="1:2" ht="12.75">
      <c r="A144" s="1" t="s">
        <v>251</v>
      </c>
      <c r="B144">
        <f>8*6*7*4</f>
        <v>1344</v>
      </c>
    </row>
    <row r="145" ht="12.75">
      <c r="A145" s="1"/>
    </row>
    <row r="146" ht="12.75">
      <c r="A146" s="1" t="s">
        <v>642</v>
      </c>
    </row>
    <row r="147" spans="1:5" ht="12.75">
      <c r="A147" s="1" t="s">
        <v>257</v>
      </c>
      <c r="B147" t="s">
        <v>258</v>
      </c>
      <c r="E147">
        <f>COMBIN(20,4)</f>
        <v>4845</v>
      </c>
    </row>
    <row r="148" ht="12.75">
      <c r="A148" s="1" t="s">
        <v>259</v>
      </c>
    </row>
    <row r="149" ht="12.75">
      <c r="A149" s="1"/>
    </row>
    <row r="150" spans="1:5" ht="14.25">
      <c r="A150" s="1" t="s">
        <v>284</v>
      </c>
      <c r="B150" t="s">
        <v>285</v>
      </c>
      <c r="C150" s="1" t="s">
        <v>286</v>
      </c>
      <c r="D150">
        <v>240</v>
      </c>
      <c r="E150" t="s">
        <v>295</v>
      </c>
    </row>
    <row r="151" spans="1:5" ht="14.25">
      <c r="A151" s="1" t="s">
        <v>260</v>
      </c>
      <c r="B151" t="s">
        <v>55</v>
      </c>
      <c r="C151" s="1" t="s">
        <v>263</v>
      </c>
      <c r="D151">
        <v>5</v>
      </c>
      <c r="E151" t="s">
        <v>424</v>
      </c>
    </row>
    <row r="152" spans="1:7" ht="14.25">
      <c r="A152" s="1" t="s">
        <v>261</v>
      </c>
      <c r="B152" t="s">
        <v>56</v>
      </c>
      <c r="C152" s="1" t="s">
        <v>264</v>
      </c>
      <c r="D152">
        <v>84</v>
      </c>
      <c r="E152" t="s">
        <v>421</v>
      </c>
      <c r="F152" t="s">
        <v>499</v>
      </c>
      <c r="G152" t="s">
        <v>422</v>
      </c>
    </row>
    <row r="153" spans="1:6" ht="14.25">
      <c r="A153" s="1" t="s">
        <v>262</v>
      </c>
      <c r="B153" t="s">
        <v>57</v>
      </c>
      <c r="C153" s="1" t="s">
        <v>265</v>
      </c>
      <c r="D153">
        <v>240</v>
      </c>
      <c r="E153" t="s">
        <v>423</v>
      </c>
      <c r="F153" t="s">
        <v>425</v>
      </c>
    </row>
    <row r="154" ht="12.75">
      <c r="A154" s="1" t="s">
        <v>287</v>
      </c>
    </row>
    <row r="155" spans="3:4" ht="12.75">
      <c r="C155" s="1" t="s">
        <v>420</v>
      </c>
      <c r="D155">
        <f>SUM(D150:D153)</f>
        <v>569</v>
      </c>
    </row>
    <row r="156" spans="3:4" ht="12.75">
      <c r="C156" s="1" t="s">
        <v>426</v>
      </c>
      <c r="D156" t="s">
        <v>296</v>
      </c>
    </row>
    <row r="158" ht="12.75">
      <c r="A158" t="s">
        <v>427</v>
      </c>
    </row>
    <row r="159" spans="1:4" ht="12.75">
      <c r="A159" t="s">
        <v>60</v>
      </c>
      <c r="D159" t="s">
        <v>428</v>
      </c>
    </row>
    <row r="160" ht="12.75">
      <c r="A160" t="s">
        <v>429</v>
      </c>
    </row>
    <row r="161" spans="1:7" ht="12.75">
      <c r="A161" t="s">
        <v>432</v>
      </c>
      <c r="B161" t="s">
        <v>431</v>
      </c>
      <c r="C161" t="s">
        <v>430</v>
      </c>
      <c r="D161" s="38">
        <f>COMBIN(15,4)</f>
        <v>1365</v>
      </c>
      <c r="E161" t="s">
        <v>432</v>
      </c>
      <c r="F161" s="38">
        <f>4845-1365</f>
        <v>3480</v>
      </c>
      <c r="G161" t="s">
        <v>268</v>
      </c>
    </row>
    <row r="162" spans="1:6" ht="15.75">
      <c r="A162" t="s">
        <v>288</v>
      </c>
      <c r="D162" t="s">
        <v>297</v>
      </c>
      <c r="E162" t="s">
        <v>298</v>
      </c>
      <c r="F162" t="s">
        <v>299</v>
      </c>
    </row>
    <row r="166" ht="18">
      <c r="A166" s="37" t="s">
        <v>433</v>
      </c>
    </row>
    <row r="167" ht="12.75">
      <c r="G167" t="s">
        <v>484</v>
      </c>
    </row>
    <row r="168" spans="1:4" ht="12.75">
      <c r="A168" s="1" t="s">
        <v>212</v>
      </c>
      <c r="B168" s="17"/>
      <c r="C168" s="17"/>
      <c r="D168" s="17"/>
    </row>
    <row r="169" ht="12.75">
      <c r="A169" s="5"/>
    </row>
    <row r="170" ht="12.75">
      <c r="A170" s="5"/>
    </row>
    <row r="171" ht="12.75">
      <c r="A171" s="5" t="s">
        <v>434</v>
      </c>
    </row>
    <row r="172" ht="12.75">
      <c r="A172" s="5" t="s">
        <v>223</v>
      </c>
    </row>
    <row r="173" ht="12.75">
      <c r="A173" s="5" t="s">
        <v>435</v>
      </c>
    </row>
    <row r="174" ht="12.75">
      <c r="A174" s="5" t="s">
        <v>436</v>
      </c>
    </row>
    <row r="175" ht="12.75">
      <c r="A175" s="5" t="s">
        <v>437</v>
      </c>
    </row>
    <row r="176" spans="1:8" ht="12.75">
      <c r="A176" s="5" t="s">
        <v>438</v>
      </c>
      <c r="B176" t="s">
        <v>499</v>
      </c>
      <c r="C176" t="s">
        <v>440</v>
      </c>
      <c r="D176" t="s">
        <v>499</v>
      </c>
      <c r="E176" t="s">
        <v>439</v>
      </c>
      <c r="F176" t="s">
        <v>441</v>
      </c>
      <c r="H176">
        <f>10*7*9*8/6*8</f>
        <v>6720</v>
      </c>
    </row>
    <row r="177" ht="12.75">
      <c r="A177" s="3"/>
    </row>
    <row r="178" ht="12.75">
      <c r="A178" s="5" t="s">
        <v>224</v>
      </c>
    </row>
    <row r="179" ht="12.75">
      <c r="A179" s="5" t="s">
        <v>445</v>
      </c>
    </row>
    <row r="180" spans="1:7" ht="12.75">
      <c r="A180" s="5" t="s">
        <v>442</v>
      </c>
      <c r="C180" t="s">
        <v>443</v>
      </c>
      <c r="E180">
        <f>COMBIN(10,5)</f>
        <v>252</v>
      </c>
      <c r="F180" t="s">
        <v>444</v>
      </c>
      <c r="G180">
        <f>252*32</f>
        <v>8064</v>
      </c>
    </row>
    <row r="181" spans="3:5" ht="12.75">
      <c r="C181" t="s">
        <v>446</v>
      </c>
      <c r="E181">
        <f>15504-8064</f>
        <v>7440</v>
      </c>
    </row>
    <row r="182" ht="12.75">
      <c r="A182" s="1" t="s">
        <v>641</v>
      </c>
    </row>
    <row r="183" ht="12.75">
      <c r="G183" s="39" t="s">
        <v>240</v>
      </c>
    </row>
    <row r="184" ht="12.75">
      <c r="A184" t="s">
        <v>226</v>
      </c>
    </row>
    <row r="185" spans="2:7" ht="12.75">
      <c r="B185" t="s">
        <v>447</v>
      </c>
      <c r="D185" s="39" t="s">
        <v>289</v>
      </c>
      <c r="G185">
        <v>24</v>
      </c>
    </row>
    <row r="187" ht="12.75">
      <c r="A187" t="s">
        <v>292</v>
      </c>
    </row>
    <row r="188" spans="2:7" ht="12.75">
      <c r="B188" t="s">
        <v>448</v>
      </c>
      <c r="C188" t="s">
        <v>449</v>
      </c>
      <c r="D188" t="s">
        <v>450</v>
      </c>
      <c r="G188">
        <v>12</v>
      </c>
    </row>
    <row r="189" spans="1:6" ht="12.75">
      <c r="A189" t="s">
        <v>290</v>
      </c>
      <c r="F189" t="s">
        <v>291</v>
      </c>
    </row>
    <row r="191" ht="12.75">
      <c r="A191" t="s">
        <v>293</v>
      </c>
    </row>
    <row r="192" spans="1:6" ht="12.75">
      <c r="A192" t="s">
        <v>451</v>
      </c>
      <c r="B192" t="s">
        <v>232</v>
      </c>
      <c r="C192" t="s">
        <v>452</v>
      </c>
      <c r="D192" t="s">
        <v>453</v>
      </c>
      <c r="E192" t="s">
        <v>454</v>
      </c>
      <c r="F192" t="s">
        <v>455</v>
      </c>
    </row>
    <row r="193" ht="12.75">
      <c r="A193" t="s">
        <v>294</v>
      </c>
    </row>
    <row r="194" spans="1:7" ht="12.75">
      <c r="A194" t="s">
        <v>419</v>
      </c>
      <c r="G194">
        <v>72</v>
      </c>
    </row>
    <row r="196" ht="12.75">
      <c r="A196" t="s">
        <v>417</v>
      </c>
    </row>
    <row r="197" spans="2:7" ht="12.75">
      <c r="B197" t="s">
        <v>266</v>
      </c>
      <c r="D197" t="s">
        <v>418</v>
      </c>
      <c r="G197">
        <v>6</v>
      </c>
    </row>
    <row r="198" spans="5:7" ht="12.75">
      <c r="E198" s="1" t="s">
        <v>241</v>
      </c>
      <c r="F198" s="1"/>
      <c r="G198" s="1">
        <f>SUM(G185:G197)</f>
        <v>114</v>
      </c>
    </row>
    <row r="199" ht="12.75">
      <c r="A199" s="1" t="s">
        <v>642</v>
      </c>
    </row>
    <row r="200" ht="12.75">
      <c r="A200" t="s">
        <v>456</v>
      </c>
    </row>
    <row r="201" ht="12.75">
      <c r="A201" t="s">
        <v>457</v>
      </c>
    </row>
    <row r="202" ht="12.75">
      <c r="A202" t="s">
        <v>460</v>
      </c>
    </row>
    <row r="203" ht="12.75">
      <c r="A203" t="s">
        <v>458</v>
      </c>
    </row>
    <row r="204" ht="12.75">
      <c r="A204" t="s">
        <v>459</v>
      </c>
    </row>
    <row r="205" ht="12.75">
      <c r="A205" t="s">
        <v>461</v>
      </c>
    </row>
    <row r="206" ht="12.75">
      <c r="A206" t="s">
        <v>462</v>
      </c>
    </row>
    <row r="207" ht="12.75">
      <c r="A207" t="s">
        <v>463</v>
      </c>
    </row>
    <row r="208" ht="12.75">
      <c r="A208" t="s">
        <v>464</v>
      </c>
    </row>
  </sheetData>
  <mergeCells count="4">
    <mergeCell ref="A59:H59"/>
    <mergeCell ref="A60:H60"/>
    <mergeCell ref="A6:H6"/>
    <mergeCell ref="A7:H7"/>
  </mergeCells>
  <printOptions/>
  <pageMargins left="0.75" right="0.34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1"/>
  <sheetViews>
    <sheetView workbookViewId="0" topLeftCell="A212">
      <selection activeCell="F220" sqref="F220"/>
    </sheetView>
  </sheetViews>
  <sheetFormatPr defaultColWidth="11.421875" defaultRowHeight="12.75"/>
  <cols>
    <col min="4" max="4" width="13.57421875" style="0" bestFit="1" customWidth="1"/>
    <col min="8" max="8" width="10.8515625" style="0" customWidth="1"/>
    <col min="9" max="9" width="2.42187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467</v>
      </c>
    </row>
    <row r="4" ht="12.75">
      <c r="A4" s="1"/>
    </row>
    <row r="5" ht="45">
      <c r="A5" s="36" t="s">
        <v>213</v>
      </c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591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10" ht="12.75">
      <c r="A10" s="1" t="s">
        <v>593</v>
      </c>
    </row>
    <row r="11" ht="12.75">
      <c r="A11" s="1" t="s">
        <v>594</v>
      </c>
    </row>
    <row r="13" ht="16.5" customHeight="1">
      <c r="A13" s="31" t="s">
        <v>411</v>
      </c>
    </row>
    <row r="14" ht="16.5" customHeight="1">
      <c r="A14" t="s">
        <v>389</v>
      </c>
    </row>
    <row r="15" ht="16.5" customHeight="1">
      <c r="A15" t="s">
        <v>403</v>
      </c>
    </row>
    <row r="16" ht="16.5" customHeight="1">
      <c r="A16" t="s">
        <v>410</v>
      </c>
    </row>
    <row r="17" ht="16.5" customHeight="1">
      <c r="A17" s="40"/>
    </row>
    <row r="18" ht="16.5" customHeight="1">
      <c r="A18" t="s">
        <v>391</v>
      </c>
    </row>
    <row r="19" ht="16.5" customHeight="1">
      <c r="A19" t="s">
        <v>390</v>
      </c>
    </row>
    <row r="20" ht="16.5" customHeight="1">
      <c r="A20" s="31" t="s">
        <v>395</v>
      </c>
    </row>
    <row r="21" ht="16.5" customHeight="1">
      <c r="A21" s="31" t="s">
        <v>394</v>
      </c>
    </row>
    <row r="22" ht="16.5" customHeight="1">
      <c r="A22" s="31" t="s">
        <v>393</v>
      </c>
    </row>
    <row r="23" ht="16.5" customHeight="1">
      <c r="A23" s="31" t="s">
        <v>392</v>
      </c>
    </row>
    <row r="24" ht="16.5" customHeight="1">
      <c r="A24" s="31" t="s">
        <v>644</v>
      </c>
    </row>
    <row r="25" ht="16.5" customHeight="1">
      <c r="A25" t="s">
        <v>396</v>
      </c>
    </row>
    <row r="26" ht="16.5" customHeight="1">
      <c r="A26" t="s">
        <v>397</v>
      </c>
    </row>
    <row r="27" ht="18.75" customHeight="1"/>
    <row r="28" ht="18.75" customHeight="1">
      <c r="A28" t="s">
        <v>404</v>
      </c>
    </row>
    <row r="29" ht="18.75" customHeight="1">
      <c r="A29" t="s">
        <v>402</v>
      </c>
    </row>
    <row r="30" ht="18.75" customHeight="1">
      <c r="A30" t="s">
        <v>398</v>
      </c>
    </row>
    <row r="31" ht="18.75" customHeight="1">
      <c r="A31" t="s">
        <v>399</v>
      </c>
    </row>
    <row r="32" ht="18.75" customHeight="1">
      <c r="A32" t="s">
        <v>401</v>
      </c>
    </row>
    <row r="33" ht="18.75" customHeight="1">
      <c r="A33" t="s">
        <v>400</v>
      </c>
    </row>
    <row r="34" ht="18.75" customHeight="1">
      <c r="A34" t="s">
        <v>408</v>
      </c>
    </row>
    <row r="35" ht="18.75" customHeight="1">
      <c r="A35" t="s">
        <v>409</v>
      </c>
    </row>
    <row r="36" ht="18.75" customHeight="1"/>
    <row r="38" spans="1:3" ht="12.75">
      <c r="A38" t="s">
        <v>649</v>
      </c>
      <c r="B38" t="s">
        <v>628</v>
      </c>
      <c r="C38" t="s">
        <v>415</v>
      </c>
    </row>
    <row r="39" spans="2:3" ht="12.75">
      <c r="B39" t="s">
        <v>630</v>
      </c>
      <c r="C39" t="s">
        <v>650</v>
      </c>
    </row>
    <row r="40" ht="12.75">
      <c r="C40" t="s">
        <v>651</v>
      </c>
    </row>
    <row r="41" ht="12.75">
      <c r="C41" t="s">
        <v>416</v>
      </c>
    </row>
    <row r="42" spans="2:3" ht="12.75">
      <c r="B42" t="s">
        <v>653</v>
      </c>
      <c r="C42" t="s">
        <v>405</v>
      </c>
    </row>
    <row r="43" ht="12.75">
      <c r="C43" t="s">
        <v>651</v>
      </c>
    </row>
    <row r="44" ht="12.75">
      <c r="C44" t="s">
        <v>652</v>
      </c>
    </row>
    <row r="46" spans="1:5" ht="16.5" customHeight="1">
      <c r="A46" s="1" t="s">
        <v>465</v>
      </c>
      <c r="E46" s="1" t="s">
        <v>466</v>
      </c>
    </row>
    <row r="47" ht="16.5" customHeight="1">
      <c r="A47" t="s">
        <v>188</v>
      </c>
    </row>
    <row r="48" ht="16.5" customHeight="1">
      <c r="A48" s="1" t="s">
        <v>467</v>
      </c>
    </row>
    <row r="49" ht="12.75">
      <c r="A49" s="1"/>
    </row>
    <row r="50" ht="45">
      <c r="A50" s="36" t="s">
        <v>214</v>
      </c>
    </row>
    <row r="51" spans="1:8" ht="15.75">
      <c r="A51" s="50" t="s">
        <v>468</v>
      </c>
      <c r="B51" s="50"/>
      <c r="C51" s="50"/>
      <c r="D51" s="50"/>
      <c r="E51" s="50"/>
      <c r="F51" s="50"/>
      <c r="G51" s="50"/>
      <c r="H51" s="50"/>
    </row>
    <row r="52" spans="1:8" ht="15.75">
      <c r="A52" s="50" t="s">
        <v>591</v>
      </c>
      <c r="B52" s="50"/>
      <c r="C52" s="50"/>
      <c r="D52" s="50"/>
      <c r="E52" s="50"/>
      <c r="F52" s="50"/>
      <c r="G52" s="50"/>
      <c r="H52" s="50"/>
    </row>
    <row r="53" spans="1:8" ht="15.75">
      <c r="A53" s="2"/>
      <c r="B53" s="2"/>
      <c r="C53" s="2"/>
      <c r="D53" s="2"/>
      <c r="E53" s="2"/>
      <c r="F53" s="2"/>
      <c r="G53" s="2"/>
      <c r="H53" s="2"/>
    </row>
    <row r="56" ht="12.75">
      <c r="A56" s="1" t="s">
        <v>593</v>
      </c>
    </row>
    <row r="57" ht="12.75">
      <c r="A57" s="1" t="s">
        <v>594</v>
      </c>
    </row>
    <row r="59" ht="16.5" customHeight="1">
      <c r="A59" s="31" t="s">
        <v>413</v>
      </c>
    </row>
    <row r="60" ht="16.5" customHeight="1">
      <c r="A60" t="s">
        <v>412</v>
      </c>
    </row>
    <row r="61" ht="16.5" customHeight="1">
      <c r="A61" t="s">
        <v>414</v>
      </c>
    </row>
    <row r="62" ht="16.5" customHeight="1">
      <c r="A62" t="s">
        <v>410</v>
      </c>
    </row>
    <row r="63" ht="16.5" customHeight="1">
      <c r="A63" s="40"/>
    </row>
    <row r="64" ht="16.5" customHeight="1">
      <c r="A64" t="s">
        <v>648</v>
      </c>
    </row>
    <row r="65" ht="16.5" customHeight="1">
      <c r="A65" t="s">
        <v>647</v>
      </c>
    </row>
    <row r="66" ht="16.5" customHeight="1">
      <c r="A66" t="s">
        <v>643</v>
      </c>
    </row>
    <row r="67" ht="16.5" customHeight="1">
      <c r="A67" t="s">
        <v>644</v>
      </c>
    </row>
    <row r="68" ht="16.5" customHeight="1">
      <c r="A68" t="s">
        <v>645</v>
      </c>
    </row>
    <row r="69" ht="16.5" customHeight="1"/>
    <row r="70" ht="16.5" customHeight="1">
      <c r="A70" t="s">
        <v>388</v>
      </c>
    </row>
    <row r="71" ht="16.5" customHeight="1">
      <c r="A71" t="s">
        <v>646</v>
      </c>
    </row>
    <row r="72" ht="16.5" customHeight="1">
      <c r="A72" t="s">
        <v>574</v>
      </c>
    </row>
    <row r="73" ht="16.5" customHeight="1">
      <c r="A73" t="s">
        <v>575</v>
      </c>
    </row>
    <row r="74" ht="16.5" customHeight="1">
      <c r="A74" t="s">
        <v>576</v>
      </c>
    </row>
    <row r="75" ht="16.5" customHeight="1">
      <c r="A75" s="31" t="s">
        <v>406</v>
      </c>
    </row>
    <row r="76" ht="16.5" customHeight="1">
      <c r="A76" t="s">
        <v>407</v>
      </c>
    </row>
    <row r="78" spans="1:3" ht="12.75">
      <c r="A78" t="s">
        <v>649</v>
      </c>
      <c r="B78" t="s">
        <v>628</v>
      </c>
      <c r="C78" s="29" t="s">
        <v>415</v>
      </c>
    </row>
    <row r="79" spans="2:3" ht="12.75">
      <c r="B79" t="s">
        <v>630</v>
      </c>
      <c r="C79" t="s">
        <v>650</v>
      </c>
    </row>
    <row r="80" ht="12.75">
      <c r="C80" t="s">
        <v>651</v>
      </c>
    </row>
    <row r="81" ht="12.75">
      <c r="C81" t="s">
        <v>416</v>
      </c>
    </row>
    <row r="82" spans="2:3" ht="12.75">
      <c r="B82" t="s">
        <v>653</v>
      </c>
      <c r="C82" t="s">
        <v>405</v>
      </c>
    </row>
    <row r="83" ht="12.75">
      <c r="C83" t="s">
        <v>651</v>
      </c>
    </row>
    <row r="84" ht="12.75">
      <c r="C84" t="s">
        <v>652</v>
      </c>
    </row>
    <row r="92" spans="1:5" ht="12.75">
      <c r="A92" s="1" t="s">
        <v>465</v>
      </c>
      <c r="E92" s="1" t="s">
        <v>466</v>
      </c>
    </row>
    <row r="93" ht="12.75">
      <c r="A93" t="s">
        <v>616</v>
      </c>
    </row>
    <row r="94" ht="12.75">
      <c r="A94" s="1" t="s">
        <v>467</v>
      </c>
    </row>
    <row r="95" ht="12.75">
      <c r="A95" s="3"/>
    </row>
    <row r="96" spans="1:8" ht="15.75">
      <c r="A96" s="50" t="s">
        <v>468</v>
      </c>
      <c r="B96" s="50"/>
      <c r="C96" s="50"/>
      <c r="D96" s="50"/>
      <c r="E96" s="50"/>
      <c r="F96" s="50"/>
      <c r="G96" s="50"/>
      <c r="H96" s="50"/>
    </row>
    <row r="97" spans="1:8" ht="15.75">
      <c r="A97" s="50" t="s">
        <v>655</v>
      </c>
      <c r="B97" s="50"/>
      <c r="C97" s="50"/>
      <c r="D97" s="50"/>
      <c r="E97" s="50"/>
      <c r="F97" s="50"/>
      <c r="G97" s="50"/>
      <c r="H97" s="50"/>
    </row>
    <row r="98" spans="1:8" ht="15.75">
      <c r="A98" s="2" t="s">
        <v>489</v>
      </c>
      <c r="B98" s="2"/>
      <c r="C98" s="2"/>
      <c r="D98" s="2"/>
      <c r="E98" s="2"/>
      <c r="F98" s="2"/>
      <c r="G98" s="2"/>
      <c r="H98" s="2"/>
    </row>
    <row r="99" spans="1:8" ht="15.75">
      <c r="A99" s="2" t="s">
        <v>628</v>
      </c>
      <c r="B99" s="2"/>
      <c r="C99" s="2"/>
      <c r="D99" s="2"/>
      <c r="E99" s="2"/>
      <c r="F99" s="2"/>
      <c r="G99" s="2"/>
      <c r="H99" s="2"/>
    </row>
    <row r="100" spans="1:8" ht="15.75">
      <c r="A100" s="18" t="s">
        <v>304</v>
      </c>
      <c r="B100" s="2"/>
      <c r="C100" s="2"/>
      <c r="D100" s="2"/>
      <c r="E100" s="2"/>
      <c r="F100" s="2"/>
      <c r="G100" s="2"/>
      <c r="H100" s="2"/>
    </row>
    <row r="101" spans="1:8" ht="15.75">
      <c r="A101" s="18" t="s">
        <v>305</v>
      </c>
      <c r="B101" s="2"/>
      <c r="C101" s="2"/>
      <c r="D101" s="2"/>
      <c r="E101" s="2"/>
      <c r="F101" s="2"/>
      <c r="G101" s="2"/>
      <c r="H101" s="2"/>
    </row>
    <row r="102" spans="1:8" ht="15.75">
      <c r="A102" s="18" t="s">
        <v>306</v>
      </c>
      <c r="B102" s="2"/>
      <c r="C102" s="2"/>
      <c r="D102" s="2"/>
      <c r="E102" s="2"/>
      <c r="F102" s="2"/>
      <c r="G102" s="2"/>
      <c r="H102" s="2"/>
    </row>
    <row r="103" spans="1:8" ht="15.75">
      <c r="A103" s="18" t="s">
        <v>307</v>
      </c>
      <c r="B103" s="2"/>
      <c r="C103" s="2"/>
      <c r="D103" s="2"/>
      <c r="E103" s="2"/>
      <c r="F103" s="2"/>
      <c r="G103" s="2"/>
      <c r="H103" s="2"/>
    </row>
    <row r="104" spans="1:8" ht="15.75">
      <c r="A104" s="18" t="s">
        <v>308</v>
      </c>
      <c r="B104" s="2"/>
      <c r="C104" s="2"/>
      <c r="D104" s="2"/>
      <c r="E104" s="2"/>
      <c r="F104" s="2"/>
      <c r="G104" s="2"/>
      <c r="H104" s="2"/>
    </row>
    <row r="105" spans="1:8" ht="15.75">
      <c r="A105" s="18" t="s">
        <v>309</v>
      </c>
      <c r="B105" s="2"/>
      <c r="C105" s="2"/>
      <c r="D105" s="2"/>
      <c r="E105" s="2"/>
      <c r="F105" s="2"/>
      <c r="G105" s="2"/>
      <c r="H105" s="2"/>
    </row>
    <row r="106" spans="1:8" ht="15.75">
      <c r="A106" s="18" t="s">
        <v>310</v>
      </c>
      <c r="B106" s="2"/>
      <c r="C106" s="2"/>
      <c r="D106" s="2"/>
      <c r="E106" s="2"/>
      <c r="F106" s="2"/>
      <c r="G106" s="2"/>
      <c r="H106" s="2"/>
    </row>
    <row r="107" spans="1:8" ht="15.75">
      <c r="A107" s="18" t="s">
        <v>311</v>
      </c>
      <c r="B107" s="2"/>
      <c r="C107" s="2"/>
      <c r="D107" s="2"/>
      <c r="E107" s="2"/>
      <c r="F107" s="2"/>
      <c r="G107" s="2"/>
      <c r="H107" s="2"/>
    </row>
    <row r="108" spans="1:8" ht="15.75">
      <c r="A108" s="18" t="s">
        <v>312</v>
      </c>
      <c r="B108" s="2"/>
      <c r="C108" s="2"/>
      <c r="D108" s="2"/>
      <c r="E108" s="2"/>
      <c r="F108" s="2"/>
      <c r="G108" s="2"/>
      <c r="H108" s="2"/>
    </row>
    <row r="109" spans="1:8" ht="15.75">
      <c r="A109" s="18"/>
      <c r="B109" s="2"/>
      <c r="C109" s="2"/>
      <c r="D109" s="2"/>
      <c r="E109" s="2"/>
      <c r="F109" s="2"/>
      <c r="G109" s="2"/>
      <c r="H109" s="2"/>
    </row>
    <row r="110" spans="1:8" ht="15.75">
      <c r="A110" s="2" t="s">
        <v>630</v>
      </c>
      <c r="B110" s="2"/>
      <c r="C110" s="2"/>
      <c r="D110" s="2"/>
      <c r="E110" s="2"/>
      <c r="F110" s="2"/>
      <c r="G110" s="2"/>
      <c r="H110" s="2"/>
    </row>
    <row r="111" spans="1:8" ht="15.75">
      <c r="A111" s="18" t="s">
        <v>656</v>
      </c>
      <c r="B111" s="2"/>
      <c r="C111" s="2"/>
      <c r="D111" s="2"/>
      <c r="E111" s="2"/>
      <c r="F111" s="2"/>
      <c r="G111" s="2"/>
      <c r="H111" s="2"/>
    </row>
    <row r="112" spans="1:8" ht="15.75">
      <c r="A112" s="19" t="s">
        <v>657</v>
      </c>
      <c r="B112" s="18" t="s">
        <v>677</v>
      </c>
      <c r="C112" s="2"/>
      <c r="D112" s="2"/>
      <c r="E112" s="2"/>
      <c r="F112" s="2"/>
      <c r="G112" s="2"/>
      <c r="H112" s="2"/>
    </row>
    <row r="113" spans="1:8" ht="15.75">
      <c r="A113" s="19" t="s">
        <v>658</v>
      </c>
      <c r="B113" s="18" t="s">
        <v>659</v>
      </c>
      <c r="C113" s="2"/>
      <c r="D113" s="2"/>
      <c r="E113" s="2"/>
      <c r="F113" s="2"/>
      <c r="G113" s="2"/>
      <c r="H113" s="2"/>
    </row>
    <row r="114" spans="1:8" ht="15.75">
      <c r="A114" s="19"/>
      <c r="B114" s="18" t="s">
        <v>663</v>
      </c>
      <c r="C114" s="2"/>
      <c r="D114" s="2"/>
      <c r="E114" s="2"/>
      <c r="F114" s="2"/>
      <c r="G114" s="2"/>
      <c r="H114" s="2"/>
    </row>
    <row r="115" spans="1:8" ht="15.75">
      <c r="A115" s="19" t="s">
        <v>660</v>
      </c>
      <c r="B115" s="18" t="s">
        <v>661</v>
      </c>
      <c r="C115" s="2"/>
      <c r="D115" s="2"/>
      <c r="E115" s="2"/>
      <c r="F115" s="2"/>
      <c r="G115" s="2"/>
      <c r="H115" s="2"/>
    </row>
    <row r="116" spans="1:8" ht="15.75">
      <c r="A116" s="19"/>
      <c r="B116" s="18" t="s">
        <v>662</v>
      </c>
      <c r="C116" s="2"/>
      <c r="D116" s="2"/>
      <c r="E116" s="2"/>
      <c r="F116" s="2"/>
      <c r="G116" s="2"/>
      <c r="H116" s="2"/>
    </row>
    <row r="117" spans="1:8" ht="16.5">
      <c r="A117" s="18" t="s">
        <v>313</v>
      </c>
      <c r="B117" s="2"/>
      <c r="C117" s="2"/>
      <c r="D117" s="2"/>
      <c r="E117" s="2"/>
      <c r="F117" s="2"/>
      <c r="G117" s="2"/>
      <c r="H117" s="2"/>
    </row>
    <row r="118" spans="1:8" ht="15.75">
      <c r="A118" s="18" t="s">
        <v>665</v>
      </c>
      <c r="B118" s="2"/>
      <c r="C118" s="2"/>
      <c r="D118" s="2"/>
      <c r="E118" s="2"/>
      <c r="F118" s="2"/>
      <c r="G118" s="2"/>
      <c r="H118" s="2"/>
    </row>
    <row r="119" spans="1:8" ht="16.5">
      <c r="A119" s="18" t="s">
        <v>314</v>
      </c>
      <c r="B119" s="2"/>
      <c r="C119" s="2"/>
      <c r="D119" s="2"/>
      <c r="E119" s="2"/>
      <c r="F119" s="2"/>
      <c r="G119" s="2"/>
      <c r="H119" s="2"/>
    </row>
    <row r="120" spans="1:8" ht="15.75">
      <c r="A120" s="18" t="s">
        <v>664</v>
      </c>
      <c r="B120" s="2"/>
      <c r="C120" s="2"/>
      <c r="D120" s="2"/>
      <c r="E120" s="2"/>
      <c r="F120" s="2"/>
      <c r="G120" s="2"/>
      <c r="H120" s="2"/>
    </row>
    <row r="121" spans="1:8" ht="15.75">
      <c r="A121" s="18" t="s">
        <v>666</v>
      </c>
      <c r="B121" s="2"/>
      <c r="C121" s="2"/>
      <c r="D121" s="2"/>
      <c r="E121" s="2"/>
      <c r="F121" s="2"/>
      <c r="G121" s="2"/>
      <c r="H121" s="2"/>
    </row>
    <row r="122" spans="1:8" ht="15.75">
      <c r="A122" s="18" t="s">
        <v>667</v>
      </c>
      <c r="B122" s="2"/>
      <c r="C122" s="2"/>
      <c r="D122" s="2"/>
      <c r="E122" s="2"/>
      <c r="F122" s="2"/>
      <c r="G122" s="2"/>
      <c r="H122" s="2"/>
    </row>
    <row r="123" spans="1:8" ht="15.75">
      <c r="A123" s="18" t="s">
        <v>668</v>
      </c>
      <c r="B123" s="2"/>
      <c r="C123" s="2"/>
      <c r="D123" s="2"/>
      <c r="E123" s="2"/>
      <c r="F123" s="2"/>
      <c r="G123" s="2"/>
      <c r="H123" s="2"/>
    </row>
    <row r="124" spans="1:8" ht="15.75">
      <c r="A124" s="18" t="s">
        <v>669</v>
      </c>
      <c r="B124" s="2"/>
      <c r="C124" s="2"/>
      <c r="D124" s="2"/>
      <c r="E124" s="2"/>
      <c r="F124" s="2"/>
      <c r="G124" s="2"/>
      <c r="H124" s="2"/>
    </row>
    <row r="125" spans="1:8" ht="15.75">
      <c r="A125" s="18" t="s">
        <v>692</v>
      </c>
      <c r="B125" s="2"/>
      <c r="C125" s="2"/>
      <c r="D125" s="2"/>
      <c r="E125" s="2"/>
      <c r="F125" s="2"/>
      <c r="G125" s="2"/>
      <c r="H125" s="2"/>
    </row>
    <row r="126" spans="1:8" ht="15.75">
      <c r="A126" s="18" t="s">
        <v>693</v>
      </c>
      <c r="B126" s="2"/>
      <c r="C126" s="2"/>
      <c r="D126" s="2"/>
      <c r="E126" s="2"/>
      <c r="F126" s="2"/>
      <c r="G126" s="2"/>
      <c r="H126" s="2"/>
    </row>
    <row r="127" spans="1:8" ht="15.75">
      <c r="A127" s="18" t="s">
        <v>670</v>
      </c>
      <c r="B127" s="2"/>
      <c r="C127" s="2"/>
      <c r="D127" s="2"/>
      <c r="E127" s="2"/>
      <c r="F127" s="2"/>
      <c r="G127" s="2"/>
      <c r="H127" s="2"/>
    </row>
    <row r="128" spans="1:8" ht="15.75">
      <c r="A128" s="18" t="s">
        <v>671</v>
      </c>
      <c r="C128" s="19" t="s">
        <v>672</v>
      </c>
      <c r="D128" s="19" t="s">
        <v>673</v>
      </c>
      <c r="E128" s="18" t="s">
        <v>678</v>
      </c>
      <c r="F128" s="2"/>
      <c r="G128" s="2"/>
      <c r="H128" s="2"/>
    </row>
    <row r="129" spans="1:8" ht="15.75">
      <c r="A129" s="20" t="s">
        <v>674</v>
      </c>
      <c r="B129" s="19" t="s">
        <v>658</v>
      </c>
      <c r="C129" s="19" t="s">
        <v>672</v>
      </c>
      <c r="D129" s="19" t="s">
        <v>675</v>
      </c>
      <c r="E129" s="18" t="s">
        <v>679</v>
      </c>
      <c r="F129" s="2"/>
      <c r="G129" s="2"/>
      <c r="H129" s="2"/>
    </row>
    <row r="130" spans="1:8" ht="15.75">
      <c r="A130" s="20" t="s">
        <v>674</v>
      </c>
      <c r="B130" s="19" t="s">
        <v>660</v>
      </c>
      <c r="C130" s="19" t="s">
        <v>672</v>
      </c>
      <c r="D130" s="19" t="s">
        <v>676</v>
      </c>
      <c r="E130" s="18" t="s">
        <v>680</v>
      </c>
      <c r="F130" s="2"/>
      <c r="G130" s="2"/>
      <c r="H130" s="2"/>
    </row>
    <row r="131" spans="1:8" ht="15.75">
      <c r="A131" s="18" t="s">
        <v>683</v>
      </c>
      <c r="B131" s="19"/>
      <c r="C131" s="19"/>
      <c r="D131" s="19"/>
      <c r="E131" s="18"/>
      <c r="F131" s="2"/>
      <c r="G131" s="2"/>
      <c r="H131" s="2"/>
    </row>
    <row r="132" spans="1:8" ht="16.5" thickBot="1">
      <c r="A132" s="18" t="s">
        <v>681</v>
      </c>
      <c r="C132" s="2"/>
      <c r="D132" s="2"/>
      <c r="E132" s="2"/>
      <c r="F132" s="2"/>
      <c r="G132" s="2"/>
      <c r="H132" s="2"/>
    </row>
    <row r="133" spans="1:8" ht="16.5" thickBot="1">
      <c r="A133" s="19"/>
      <c r="B133" s="21" t="s">
        <v>494</v>
      </c>
      <c r="C133" s="22">
        <v>1</v>
      </c>
      <c r="D133" s="22">
        <v>2</v>
      </c>
      <c r="E133" s="23">
        <v>3</v>
      </c>
      <c r="F133" s="2"/>
      <c r="G133" s="2"/>
      <c r="H133" s="2"/>
    </row>
    <row r="134" spans="1:8" ht="16.5" thickBot="1">
      <c r="A134" s="19"/>
      <c r="B134" s="24" t="s">
        <v>682</v>
      </c>
      <c r="C134" s="25" t="s">
        <v>684</v>
      </c>
      <c r="D134" s="25" t="s">
        <v>685</v>
      </c>
      <c r="E134" s="26" t="s">
        <v>686</v>
      </c>
      <c r="F134" s="2"/>
      <c r="G134" s="42" t="s">
        <v>315</v>
      </c>
      <c r="H134" s="2"/>
    </row>
    <row r="135" spans="2:8" ht="15.75">
      <c r="B135" s="2"/>
      <c r="C135" s="2"/>
      <c r="D135" s="2"/>
      <c r="E135" s="2"/>
      <c r="F135" s="2"/>
      <c r="G135" s="2"/>
      <c r="H135" s="2"/>
    </row>
    <row r="136" spans="1:8" ht="15.75">
      <c r="A136" s="2" t="s">
        <v>653</v>
      </c>
      <c r="B136" s="2"/>
      <c r="C136" s="2"/>
      <c r="D136" s="2"/>
      <c r="E136" s="2"/>
      <c r="F136" s="2"/>
      <c r="G136" s="2"/>
      <c r="H136" s="2"/>
    </row>
    <row r="137" spans="1:8" ht="15.75">
      <c r="A137" s="18" t="s">
        <v>694</v>
      </c>
      <c r="B137" s="2"/>
      <c r="C137" s="2"/>
      <c r="D137" s="2"/>
      <c r="E137" s="2"/>
      <c r="F137" s="2"/>
      <c r="G137" s="2"/>
      <c r="H137" s="2"/>
    </row>
    <row r="138" spans="1:8" ht="15.75">
      <c r="A138" s="18" t="s">
        <v>687</v>
      </c>
      <c r="B138" s="2"/>
      <c r="C138" s="2"/>
      <c r="D138" s="2"/>
      <c r="E138" s="2"/>
      <c r="F138" s="2"/>
      <c r="G138" s="2"/>
      <c r="H138" s="2"/>
    </row>
    <row r="139" spans="1:8" ht="16.5" thickBot="1">
      <c r="A139" s="18" t="s">
        <v>688</v>
      </c>
      <c r="B139" s="2"/>
      <c r="C139" s="2"/>
      <c r="D139" s="2"/>
      <c r="E139" s="2"/>
      <c r="F139" s="2"/>
      <c r="G139" s="2"/>
      <c r="H139" s="2"/>
    </row>
    <row r="140" spans="1:8" ht="15.75">
      <c r="A140" s="21" t="s">
        <v>494</v>
      </c>
      <c r="B140" s="22">
        <v>0</v>
      </c>
      <c r="C140" s="23">
        <v>1</v>
      </c>
      <c r="D140" s="2"/>
      <c r="E140" s="2"/>
      <c r="F140" s="2"/>
      <c r="G140" s="2"/>
      <c r="H140" s="2"/>
    </row>
    <row r="141" spans="1:8" ht="16.5" thickBot="1">
      <c r="A141" s="24" t="s">
        <v>682</v>
      </c>
      <c r="B141" s="25" t="s">
        <v>689</v>
      </c>
      <c r="C141" s="26" t="s">
        <v>686</v>
      </c>
      <c r="D141" s="2"/>
      <c r="E141" s="2"/>
      <c r="F141" s="2"/>
      <c r="G141" s="2"/>
      <c r="H141" s="2"/>
    </row>
    <row r="142" spans="1:8" ht="15.75">
      <c r="A142" s="18" t="s">
        <v>690</v>
      </c>
      <c r="B142" s="2"/>
      <c r="C142" s="2"/>
      <c r="D142" s="2"/>
      <c r="E142" s="2"/>
      <c r="F142" s="2"/>
      <c r="G142" s="2"/>
      <c r="H142" s="2"/>
    </row>
    <row r="143" spans="1:8" ht="15.75">
      <c r="A143" s="18" t="s">
        <v>691</v>
      </c>
      <c r="B143" s="2"/>
      <c r="C143" s="2"/>
      <c r="D143" s="2"/>
      <c r="E143" s="2"/>
      <c r="F143" s="2"/>
      <c r="G143" s="2"/>
      <c r="H143" s="2"/>
    </row>
    <row r="144" spans="1:8" ht="15.75">
      <c r="A144" s="18" t="s">
        <v>700</v>
      </c>
      <c r="B144" s="2"/>
      <c r="C144" s="2"/>
      <c r="D144" s="2"/>
      <c r="E144" s="2"/>
      <c r="F144" s="2"/>
      <c r="G144" s="2"/>
      <c r="H144" s="2"/>
    </row>
    <row r="145" spans="1:8" ht="15.75">
      <c r="A145" s="18" t="s">
        <v>695</v>
      </c>
      <c r="B145" s="2"/>
      <c r="C145" s="2"/>
      <c r="D145" s="2"/>
      <c r="E145" s="2"/>
      <c r="F145" s="2"/>
      <c r="G145" s="2"/>
      <c r="H145" s="2"/>
    </row>
    <row r="146" spans="1:8" ht="15.75">
      <c r="A146" s="18" t="s">
        <v>696</v>
      </c>
      <c r="B146" s="2"/>
      <c r="C146" s="2"/>
      <c r="D146" s="2"/>
      <c r="E146" s="2"/>
      <c r="F146" s="2"/>
      <c r="G146" s="2"/>
      <c r="H146" s="2"/>
    </row>
    <row r="147" spans="1:8" ht="15.75">
      <c r="A147" s="18" t="s">
        <v>697</v>
      </c>
      <c r="B147" s="2"/>
      <c r="C147" s="2"/>
      <c r="D147" s="2"/>
      <c r="E147" s="2"/>
      <c r="F147" s="2"/>
      <c r="G147" s="2"/>
      <c r="H147" s="2"/>
    </row>
    <row r="148" spans="1:8" ht="15.75">
      <c r="A148" s="18" t="s">
        <v>698</v>
      </c>
      <c r="B148" s="2"/>
      <c r="C148" s="2"/>
      <c r="D148" s="2"/>
      <c r="E148" s="2"/>
      <c r="F148" s="2"/>
      <c r="G148" s="2"/>
      <c r="H148" s="2"/>
    </row>
    <row r="149" spans="1:8" ht="15.75">
      <c r="A149" s="18" t="s">
        <v>699</v>
      </c>
      <c r="B149" s="2"/>
      <c r="C149" s="2"/>
      <c r="D149" s="2"/>
      <c r="E149" s="2"/>
      <c r="F149" s="2"/>
      <c r="G149" s="2"/>
      <c r="H149" s="2"/>
    </row>
    <row r="150" spans="1:8" ht="16.5">
      <c r="A150" s="18" t="s">
        <v>701</v>
      </c>
      <c r="B150" s="2"/>
      <c r="C150" s="2"/>
      <c r="D150" s="2"/>
      <c r="E150" s="2"/>
      <c r="F150" s="2"/>
      <c r="G150" s="2"/>
      <c r="H150" s="2"/>
    </row>
    <row r="151" spans="1:8" ht="16.5">
      <c r="A151" s="18" t="s">
        <v>703</v>
      </c>
      <c r="B151" s="2"/>
      <c r="C151" s="2"/>
      <c r="F151" s="2"/>
      <c r="G151" s="27">
        <f>0.9^20</f>
        <v>0.1215766545905694</v>
      </c>
      <c r="H151" s="2"/>
    </row>
    <row r="152" spans="1:8" ht="16.5">
      <c r="A152" s="18" t="s">
        <v>704</v>
      </c>
      <c r="B152" s="2"/>
      <c r="C152" s="2"/>
      <c r="D152" s="2"/>
      <c r="E152" s="2"/>
      <c r="F152" s="2"/>
      <c r="G152" s="27">
        <f>20*0.1*(0.9^19)</f>
        <v>0.2701703435345987</v>
      </c>
      <c r="H152" s="2"/>
    </row>
    <row r="153" spans="1:8" ht="16.5">
      <c r="A153" s="18" t="s">
        <v>705</v>
      </c>
      <c r="B153" s="2"/>
      <c r="C153" s="2"/>
      <c r="D153" s="2"/>
      <c r="E153" s="2"/>
      <c r="F153" s="2"/>
      <c r="G153" s="27">
        <f>19*10*0.1^2*(0.9^18)</f>
        <v>0.2851798070642986</v>
      </c>
      <c r="H153" s="2"/>
    </row>
    <row r="154" spans="1:8" ht="16.5">
      <c r="A154" s="18" t="s">
        <v>702</v>
      </c>
      <c r="B154" s="2"/>
      <c r="C154" s="2"/>
      <c r="D154" s="2"/>
      <c r="E154" s="2"/>
      <c r="F154" s="2"/>
      <c r="G154" s="27">
        <f>((20*19*18)*0.1^3*0.9^17)/6</f>
        <v>0.1901198713761991</v>
      </c>
      <c r="H154" s="27">
        <f>((20*19*18*17)*0.1^4*0.9^16)/24</f>
        <v>0.08977882814987181</v>
      </c>
    </row>
    <row r="155" spans="1:8" ht="15.75">
      <c r="A155" s="18"/>
      <c r="B155" s="2"/>
      <c r="C155" s="2"/>
      <c r="D155" s="2"/>
      <c r="E155" s="2"/>
      <c r="F155" s="2"/>
      <c r="G155" s="27">
        <f>SUM(G151:G154)</f>
        <v>0.8670466765656658</v>
      </c>
      <c r="H155" s="2"/>
    </row>
    <row r="156" spans="1:8" ht="15.75">
      <c r="A156" s="18" t="s">
        <v>706</v>
      </c>
      <c r="B156" s="2"/>
      <c r="C156" s="2"/>
      <c r="D156" s="2"/>
      <c r="E156" s="2"/>
      <c r="F156" s="2"/>
      <c r="G156" s="2"/>
      <c r="H156" s="2"/>
    </row>
    <row r="157" spans="1:8" ht="15.75">
      <c r="A157" s="18" t="s">
        <v>303</v>
      </c>
      <c r="B157" s="2"/>
      <c r="C157" s="2"/>
      <c r="D157" s="2"/>
      <c r="E157" s="2"/>
      <c r="F157" s="2"/>
      <c r="G157" s="2"/>
      <c r="H157" s="2"/>
    </row>
    <row r="158" spans="1:10" ht="15.75">
      <c r="A158" s="18" t="s">
        <v>54</v>
      </c>
      <c r="B158" s="2"/>
      <c r="C158" s="2"/>
      <c r="D158" s="2"/>
      <c r="E158" s="2"/>
      <c r="F158" s="2"/>
      <c r="G158" s="2"/>
      <c r="H158" s="27" t="s">
        <v>707</v>
      </c>
      <c r="J158" s="28"/>
    </row>
    <row r="159" spans="1:10" ht="15.75">
      <c r="A159" s="18"/>
      <c r="B159" s="2"/>
      <c r="C159" s="2"/>
      <c r="D159" s="2"/>
      <c r="E159" s="2"/>
      <c r="F159" s="2"/>
      <c r="G159" s="2"/>
      <c r="H159" s="27"/>
      <c r="J159" s="28"/>
    </row>
    <row r="160" spans="1:10" ht="15.75">
      <c r="A160" s="2" t="s">
        <v>1</v>
      </c>
      <c r="B160" s="2"/>
      <c r="C160" s="2"/>
      <c r="D160" s="2"/>
      <c r="E160" s="2"/>
      <c r="F160" s="2"/>
      <c r="G160" s="2"/>
      <c r="H160" s="27"/>
      <c r="J160" s="28"/>
    </row>
    <row r="161" spans="1:10" ht="15.75">
      <c r="A161" s="2" t="s">
        <v>628</v>
      </c>
      <c r="B161" s="2"/>
      <c r="C161" s="2"/>
      <c r="D161" s="2"/>
      <c r="E161" s="2"/>
      <c r="F161" s="2"/>
      <c r="G161" s="2"/>
      <c r="H161" s="27"/>
      <c r="J161" s="28"/>
    </row>
    <row r="162" spans="1:10" ht="15.75">
      <c r="A162" s="18" t="s">
        <v>316</v>
      </c>
      <c r="B162" s="2"/>
      <c r="C162" s="2"/>
      <c r="D162" s="2"/>
      <c r="E162" s="2"/>
      <c r="F162" s="2"/>
      <c r="G162" s="2"/>
      <c r="H162" s="27"/>
      <c r="J162" s="28"/>
    </row>
    <row r="163" spans="1:10" ht="15.75">
      <c r="A163" s="18" t="s">
        <v>317</v>
      </c>
      <c r="B163" s="2"/>
      <c r="C163" s="2"/>
      <c r="D163" s="2"/>
      <c r="E163" s="2"/>
      <c r="F163" s="2"/>
      <c r="G163" s="2"/>
      <c r="H163" s="27"/>
      <c r="J163" s="28"/>
    </row>
    <row r="164" spans="1:10" ht="15.75">
      <c r="A164" s="18" t="s">
        <v>318</v>
      </c>
      <c r="B164" s="2"/>
      <c r="C164" s="2"/>
      <c r="D164" s="2"/>
      <c r="E164" s="2"/>
      <c r="F164" s="2"/>
      <c r="G164" s="2"/>
      <c r="H164" s="27"/>
      <c r="J164" s="28"/>
    </row>
    <row r="165" spans="2:10" ht="15.75">
      <c r="B165" s="2"/>
      <c r="C165" s="2"/>
      <c r="D165" s="2"/>
      <c r="E165" s="2"/>
      <c r="F165" s="2"/>
      <c r="G165" s="2"/>
      <c r="H165" s="27"/>
      <c r="J165" s="28"/>
    </row>
    <row r="166" spans="1:10" ht="15.75">
      <c r="A166" s="2" t="s">
        <v>630</v>
      </c>
      <c r="B166" s="2"/>
      <c r="C166" s="2"/>
      <c r="D166" s="2"/>
      <c r="E166" s="2"/>
      <c r="F166" s="2"/>
      <c r="G166" s="2"/>
      <c r="H166" s="27"/>
      <c r="J166" s="28"/>
    </row>
    <row r="167" spans="1:10" ht="16.5">
      <c r="A167" s="18" t="s">
        <v>319</v>
      </c>
      <c r="B167" s="18" t="s">
        <v>320</v>
      </c>
      <c r="C167" s="2"/>
      <c r="D167" s="2"/>
      <c r="E167" s="18" t="s">
        <v>336</v>
      </c>
      <c r="F167" s="2"/>
      <c r="G167" s="2"/>
      <c r="H167" s="27"/>
      <c r="J167" s="28"/>
    </row>
    <row r="168" spans="1:10" ht="16.5">
      <c r="A168" s="18" t="s">
        <v>321</v>
      </c>
      <c r="B168" s="18" t="s">
        <v>322</v>
      </c>
      <c r="C168" s="2"/>
      <c r="D168" s="2"/>
      <c r="E168" s="18" t="s">
        <v>337</v>
      </c>
      <c r="F168" s="2"/>
      <c r="G168" s="2"/>
      <c r="H168" s="27"/>
      <c r="J168" s="28"/>
    </row>
    <row r="169" spans="1:10" ht="15.75">
      <c r="A169" s="20" t="s">
        <v>323</v>
      </c>
      <c r="B169" s="18" t="s">
        <v>325</v>
      </c>
      <c r="C169" s="2"/>
      <c r="D169" s="2"/>
      <c r="E169" s="2"/>
      <c r="F169" s="2"/>
      <c r="G169" s="2"/>
      <c r="H169" s="27"/>
      <c r="J169" s="28"/>
    </row>
    <row r="170" spans="1:10" ht="16.5">
      <c r="A170" s="18" t="s">
        <v>326</v>
      </c>
      <c r="B170" s="18" t="s">
        <v>327</v>
      </c>
      <c r="C170" s="2"/>
      <c r="D170" s="2"/>
      <c r="E170" s="18" t="s">
        <v>338</v>
      </c>
      <c r="F170" s="2"/>
      <c r="G170" s="2"/>
      <c r="H170" s="27"/>
      <c r="J170" s="28"/>
    </row>
    <row r="171" spans="1:10" ht="15.75">
      <c r="A171" s="20" t="s">
        <v>323</v>
      </c>
      <c r="B171" s="18" t="s">
        <v>324</v>
      </c>
      <c r="C171" s="2"/>
      <c r="D171" s="2"/>
      <c r="E171" s="2"/>
      <c r="F171" s="2"/>
      <c r="G171" s="2"/>
      <c r="H171" s="27"/>
      <c r="J171" s="28"/>
    </row>
    <row r="172" spans="1:10" ht="15.75">
      <c r="A172" s="20" t="s">
        <v>323</v>
      </c>
      <c r="B172" s="18" t="s">
        <v>328</v>
      </c>
      <c r="C172" s="2"/>
      <c r="D172" s="2"/>
      <c r="E172" s="2"/>
      <c r="F172" s="2"/>
      <c r="G172" s="2"/>
      <c r="H172" s="27"/>
      <c r="J172" s="28"/>
    </row>
    <row r="173" spans="1:10" ht="16.5">
      <c r="A173" s="18" t="s">
        <v>329</v>
      </c>
      <c r="B173" s="18" t="s">
        <v>330</v>
      </c>
      <c r="C173" s="2"/>
      <c r="D173" s="2"/>
      <c r="E173" s="18" t="s">
        <v>339</v>
      </c>
      <c r="F173" s="2"/>
      <c r="G173" s="2"/>
      <c r="H173" s="27"/>
      <c r="J173" s="28"/>
    </row>
    <row r="174" spans="1:10" ht="15.75">
      <c r="A174" s="20" t="s">
        <v>323</v>
      </c>
      <c r="B174" s="18" t="s">
        <v>331</v>
      </c>
      <c r="C174" s="2"/>
      <c r="D174" s="2"/>
      <c r="E174" s="2"/>
      <c r="F174" s="2"/>
      <c r="G174" s="2"/>
      <c r="H174" s="27"/>
      <c r="J174" s="28"/>
    </row>
    <row r="175" spans="1:10" ht="16.5">
      <c r="A175" s="18" t="s">
        <v>332</v>
      </c>
      <c r="B175" s="18" t="s">
        <v>333</v>
      </c>
      <c r="C175" s="2"/>
      <c r="D175" s="2"/>
      <c r="E175" s="18" t="s">
        <v>340</v>
      </c>
      <c r="F175" s="2"/>
      <c r="G175" s="2"/>
      <c r="H175" s="27"/>
      <c r="J175" s="28"/>
    </row>
    <row r="176" spans="1:10" ht="15.75">
      <c r="A176" s="18" t="s">
        <v>343</v>
      </c>
      <c r="B176" s="18"/>
      <c r="C176" s="2"/>
      <c r="D176" s="2"/>
      <c r="E176" s="18"/>
      <c r="F176" s="2"/>
      <c r="G176" s="2"/>
      <c r="H176" s="27"/>
      <c r="J176" s="28"/>
    </row>
    <row r="177" spans="1:10" ht="15.75">
      <c r="A177" s="18" t="s">
        <v>334</v>
      </c>
      <c r="B177" s="18"/>
      <c r="C177" s="2"/>
      <c r="D177" s="2"/>
      <c r="E177" s="2"/>
      <c r="F177" s="2"/>
      <c r="G177" s="2"/>
      <c r="H177" s="27"/>
      <c r="J177" s="28"/>
    </row>
    <row r="178" spans="1:10" ht="15.75">
      <c r="A178" s="18" t="s">
        <v>335</v>
      </c>
      <c r="B178" s="2"/>
      <c r="C178" s="2"/>
      <c r="D178" s="2"/>
      <c r="E178" s="2"/>
      <c r="F178" s="2"/>
      <c r="G178" s="2"/>
      <c r="H178" s="27"/>
      <c r="J178" s="28"/>
    </row>
    <row r="179" spans="1:10" ht="15.75">
      <c r="A179" s="18" t="s">
        <v>341</v>
      </c>
      <c r="B179" s="2"/>
      <c r="C179" s="2"/>
      <c r="D179" s="2"/>
      <c r="E179" s="2"/>
      <c r="F179" s="2"/>
      <c r="G179" s="2"/>
      <c r="H179" s="27"/>
      <c r="J179" s="28"/>
    </row>
    <row r="180" spans="1:10" ht="15.75">
      <c r="A180" s="18" t="s">
        <v>342</v>
      </c>
      <c r="B180" s="2"/>
      <c r="C180" s="2"/>
      <c r="D180" s="2"/>
      <c r="E180" s="2"/>
      <c r="F180" s="2"/>
      <c r="G180" s="2"/>
      <c r="H180" s="27"/>
      <c r="J180" s="28"/>
    </row>
    <row r="181" spans="1:10" ht="15.75">
      <c r="A181" s="18" t="s">
        <v>344</v>
      </c>
      <c r="B181" s="2"/>
      <c r="C181" s="2"/>
      <c r="D181" s="2"/>
      <c r="E181" s="2"/>
      <c r="F181" s="2"/>
      <c r="G181" s="2"/>
      <c r="H181" s="27"/>
      <c r="J181" s="28"/>
    </row>
    <row r="182" spans="1:10" ht="15.75">
      <c r="A182" s="18" t="s">
        <v>345</v>
      </c>
      <c r="B182" s="2"/>
      <c r="C182" s="2"/>
      <c r="D182" s="2"/>
      <c r="E182" s="2"/>
      <c r="F182" s="2"/>
      <c r="G182" s="2"/>
      <c r="H182" s="43"/>
      <c r="J182" s="28"/>
    </row>
    <row r="183" spans="1:10" ht="15.75">
      <c r="A183" s="18" t="s">
        <v>346</v>
      </c>
      <c r="B183" s="2"/>
      <c r="C183" s="2"/>
      <c r="D183" s="2"/>
      <c r="E183" s="2"/>
      <c r="F183" s="2"/>
      <c r="G183" s="2"/>
      <c r="H183" s="43"/>
      <c r="J183" s="28"/>
    </row>
    <row r="184" spans="1:10" ht="15.75">
      <c r="A184" s="18" t="s">
        <v>347</v>
      </c>
      <c r="B184" s="2"/>
      <c r="C184" s="2"/>
      <c r="D184" s="2"/>
      <c r="E184" s="2"/>
      <c r="F184" s="2"/>
      <c r="G184" s="2"/>
      <c r="H184" s="43"/>
      <c r="J184" s="28"/>
    </row>
    <row r="185" spans="1:10" ht="15.75">
      <c r="A185" s="18" t="s">
        <v>320</v>
      </c>
      <c r="B185" s="2"/>
      <c r="C185" s="2"/>
      <c r="D185" s="19" t="s">
        <v>348</v>
      </c>
      <c r="E185" s="44" t="s">
        <v>349</v>
      </c>
      <c r="F185" s="2"/>
      <c r="G185" s="2"/>
      <c r="H185" s="27"/>
      <c r="J185" s="28"/>
    </row>
    <row r="186" spans="1:10" ht="15.75">
      <c r="A186" s="18" t="s">
        <v>322</v>
      </c>
      <c r="B186" s="2"/>
      <c r="C186" s="2"/>
      <c r="D186" s="19" t="s">
        <v>350</v>
      </c>
      <c r="E186" s="44" t="s">
        <v>354</v>
      </c>
      <c r="F186" s="2"/>
      <c r="G186" s="2"/>
      <c r="H186" s="27"/>
      <c r="J186" s="28"/>
    </row>
    <row r="187" spans="1:10" ht="15.75">
      <c r="A187" s="18" t="s">
        <v>325</v>
      </c>
      <c r="B187" s="2"/>
      <c r="C187" s="2"/>
      <c r="D187" s="19" t="s">
        <v>351</v>
      </c>
      <c r="E187" s="44" t="s">
        <v>355</v>
      </c>
      <c r="F187" s="2"/>
      <c r="G187" s="2"/>
      <c r="H187" s="27"/>
      <c r="J187" s="28"/>
    </row>
    <row r="188" spans="1:10" ht="15.75">
      <c r="A188" s="18" t="s">
        <v>327</v>
      </c>
      <c r="B188" s="2"/>
      <c r="C188" s="2"/>
      <c r="D188" s="19" t="s">
        <v>352</v>
      </c>
      <c r="E188" s="44" t="s">
        <v>354</v>
      </c>
      <c r="F188" s="2"/>
      <c r="G188" s="2"/>
      <c r="H188" s="27"/>
      <c r="J188" s="28"/>
    </row>
    <row r="189" spans="1:10" ht="15.75">
      <c r="A189" s="18" t="s">
        <v>324</v>
      </c>
      <c r="B189" s="2"/>
      <c r="C189" s="2"/>
      <c r="D189" s="19" t="s">
        <v>348</v>
      </c>
      <c r="E189" s="44" t="s">
        <v>356</v>
      </c>
      <c r="F189" s="2"/>
      <c r="G189" s="2"/>
      <c r="H189" s="27"/>
      <c r="J189" s="28"/>
    </row>
    <row r="190" spans="1:10" ht="15.75">
      <c r="A190" s="18" t="s">
        <v>328</v>
      </c>
      <c r="B190" s="2"/>
      <c r="C190" s="2"/>
      <c r="D190" s="19" t="s">
        <v>353</v>
      </c>
      <c r="E190" s="44" t="s">
        <v>355</v>
      </c>
      <c r="F190" s="2"/>
      <c r="G190" s="2"/>
      <c r="H190" s="27"/>
      <c r="J190" s="28"/>
    </row>
    <row r="191" spans="1:10" ht="15.75">
      <c r="A191" s="18" t="s">
        <v>330</v>
      </c>
      <c r="B191" s="2"/>
      <c r="C191" s="2"/>
      <c r="D191" s="19" t="s">
        <v>350</v>
      </c>
      <c r="E191" s="44" t="s">
        <v>357</v>
      </c>
      <c r="F191" s="2"/>
      <c r="G191" s="2"/>
      <c r="H191" s="27"/>
      <c r="J191" s="28"/>
    </row>
    <row r="192" spans="1:10" ht="15.75">
      <c r="A192" s="18" t="s">
        <v>331</v>
      </c>
      <c r="B192" s="2"/>
      <c r="C192" s="2"/>
      <c r="D192" s="19" t="s">
        <v>351</v>
      </c>
      <c r="E192" s="44" t="s">
        <v>357</v>
      </c>
      <c r="F192" s="2"/>
      <c r="G192" s="2"/>
      <c r="H192" s="27"/>
      <c r="J192" s="28"/>
    </row>
    <row r="193" spans="1:10" ht="15.75">
      <c r="A193" s="18" t="s">
        <v>333</v>
      </c>
      <c r="B193" s="2"/>
      <c r="C193" s="2"/>
      <c r="D193" s="19" t="s">
        <v>348</v>
      </c>
      <c r="E193" s="44" t="s">
        <v>358</v>
      </c>
      <c r="F193" s="2"/>
      <c r="G193" s="2"/>
      <c r="H193" s="27"/>
      <c r="J193" s="28"/>
    </row>
    <row r="194" spans="1:10" ht="15.75">
      <c r="A194" s="18" t="s">
        <v>359</v>
      </c>
      <c r="B194" s="2"/>
      <c r="C194" s="2"/>
      <c r="D194" s="2"/>
      <c r="E194" s="2"/>
      <c r="F194" s="2"/>
      <c r="G194" s="2"/>
      <c r="H194" s="27"/>
      <c r="J194" s="28"/>
    </row>
    <row r="195" spans="1:10" ht="15.75">
      <c r="A195" s="46" t="s">
        <v>361</v>
      </c>
      <c r="B195" s="48" t="s">
        <v>364</v>
      </c>
      <c r="C195" s="47"/>
      <c r="D195" s="47"/>
      <c r="E195" s="47"/>
      <c r="F195" s="2"/>
      <c r="G195" s="2"/>
      <c r="H195" s="27"/>
      <c r="J195" s="28"/>
    </row>
    <row r="196" spans="1:10" ht="15.75">
      <c r="A196" s="45" t="s">
        <v>362</v>
      </c>
      <c r="B196" s="18" t="s">
        <v>363</v>
      </c>
      <c r="C196" s="2"/>
      <c r="D196" s="2"/>
      <c r="E196" s="2"/>
      <c r="F196" s="2"/>
      <c r="G196" s="2"/>
      <c r="H196" s="27"/>
      <c r="J196" s="28"/>
    </row>
    <row r="197" spans="1:8" ht="15.75">
      <c r="A197" s="18"/>
      <c r="B197" s="2"/>
      <c r="C197" s="2"/>
      <c r="D197" s="2"/>
      <c r="E197" s="2"/>
      <c r="F197" s="2"/>
      <c r="G197" s="2"/>
      <c r="H197" s="2"/>
    </row>
    <row r="198" spans="1:8" ht="15.75">
      <c r="A198" s="18" t="s">
        <v>365</v>
      </c>
      <c r="E198" s="2"/>
      <c r="F198" s="2"/>
      <c r="G198" s="2"/>
      <c r="H198" s="2"/>
    </row>
    <row r="199" spans="5:8" ht="15.75">
      <c r="E199" s="2"/>
      <c r="F199" s="2"/>
      <c r="G199" s="20"/>
      <c r="H199" s="19"/>
    </row>
    <row r="200" spans="1:8" ht="15.75">
      <c r="A200" s="2" t="s">
        <v>653</v>
      </c>
      <c r="E200" s="2"/>
      <c r="F200" s="2"/>
      <c r="G200" s="2"/>
      <c r="H200" s="2"/>
    </row>
    <row r="201" spans="1:8" ht="15.75">
      <c r="A201" s="18" t="s">
        <v>366</v>
      </c>
      <c r="B201" s="2"/>
      <c r="C201" s="2"/>
      <c r="D201" s="2"/>
      <c r="E201" s="2"/>
      <c r="F201" s="2"/>
      <c r="G201" s="2"/>
      <c r="H201" s="2"/>
    </row>
    <row r="202" spans="1:8" ht="15.75">
      <c r="A202" s="18" t="s">
        <v>367</v>
      </c>
      <c r="B202" s="2"/>
      <c r="C202" s="2"/>
      <c r="D202" s="2"/>
      <c r="E202" s="2"/>
      <c r="F202" s="2"/>
      <c r="G202" s="2"/>
      <c r="H202" s="2"/>
    </row>
    <row r="203" spans="1:8" ht="15.75">
      <c r="A203" s="18" t="s">
        <v>368</v>
      </c>
      <c r="B203" s="2"/>
      <c r="C203" s="2"/>
      <c r="D203" s="2"/>
      <c r="E203" s="2"/>
      <c r="F203" s="2"/>
      <c r="G203" s="2"/>
      <c r="H203" s="2"/>
    </row>
    <row r="204" spans="1:8" ht="15.75">
      <c r="A204" s="18" t="s">
        <v>369</v>
      </c>
      <c r="B204" s="2"/>
      <c r="C204" s="2"/>
      <c r="D204" s="2"/>
      <c r="E204" s="2"/>
      <c r="F204" s="2"/>
      <c r="G204" s="2"/>
      <c r="H204" s="2"/>
    </row>
    <row r="205" spans="1:8" ht="15.75">
      <c r="A205" s="18" t="s">
        <v>370</v>
      </c>
      <c r="B205" s="2"/>
      <c r="C205" s="2"/>
      <c r="D205" s="2"/>
      <c r="E205" s="2"/>
      <c r="F205" s="2"/>
      <c r="G205" s="2"/>
      <c r="H205" s="2"/>
    </row>
    <row r="206" spans="1:8" ht="15.75">
      <c r="A206" s="18" t="s">
        <v>371</v>
      </c>
      <c r="B206" s="2"/>
      <c r="C206" s="2"/>
      <c r="D206" s="2"/>
      <c r="E206" s="2"/>
      <c r="F206" s="2"/>
      <c r="G206" s="2"/>
      <c r="H206" s="2"/>
    </row>
    <row r="207" spans="1:8" ht="16.5">
      <c r="A207" s="18" t="s">
        <v>372</v>
      </c>
      <c r="B207" s="18" t="s">
        <v>378</v>
      </c>
      <c r="C207" s="2"/>
      <c r="D207" s="49">
        <v>0.02448564210892802</v>
      </c>
      <c r="E207" s="2"/>
      <c r="F207" s="2"/>
      <c r="G207" s="2"/>
      <c r="H207" s="2"/>
    </row>
    <row r="208" spans="1:8" ht="16.5">
      <c r="A208" s="18" t="s">
        <v>373</v>
      </c>
      <c r="B208" s="18" t="s">
        <v>379</v>
      </c>
      <c r="C208" s="2"/>
      <c r="D208" s="49">
        <v>0.06121410527232005</v>
      </c>
      <c r="E208" s="2"/>
      <c r="F208" s="2"/>
      <c r="H208" s="2"/>
    </row>
    <row r="209" spans="1:8" ht="16.5">
      <c r="A209" s="18" t="s">
        <v>374</v>
      </c>
      <c r="B209" s="18" t="s">
        <v>380</v>
      </c>
      <c r="C209" s="2"/>
      <c r="D209" s="49">
        <v>0.11805577445376006</v>
      </c>
      <c r="E209" s="2"/>
      <c r="F209" s="41"/>
      <c r="H209" s="2"/>
    </row>
    <row r="210" spans="1:8" ht="16.5">
      <c r="A210" s="18" t="s">
        <v>375</v>
      </c>
      <c r="B210" s="18" t="s">
        <v>381</v>
      </c>
      <c r="C210" s="2"/>
      <c r="D210" s="49">
        <v>0.17708366168064008</v>
      </c>
      <c r="E210" s="2"/>
      <c r="F210" s="2"/>
      <c r="G210" s="2"/>
      <c r="H210" s="2"/>
    </row>
    <row r="211" spans="1:8" ht="16.5">
      <c r="A211" s="18" t="s">
        <v>376</v>
      </c>
      <c r="B211" s="18" t="s">
        <v>382</v>
      </c>
      <c r="C211" s="2"/>
      <c r="D211" s="49">
        <v>0.2065976052940801</v>
      </c>
      <c r="E211" s="2"/>
      <c r="F211" s="2"/>
      <c r="G211" s="2"/>
      <c r="H211" s="2"/>
    </row>
    <row r="212" spans="1:8" ht="16.5">
      <c r="A212" s="18" t="s">
        <v>377</v>
      </c>
      <c r="B212" s="18" t="s">
        <v>383</v>
      </c>
      <c r="C212" s="2"/>
      <c r="D212" s="49">
        <v>0.18593784476467207</v>
      </c>
      <c r="E212" s="2"/>
      <c r="F212" s="2"/>
      <c r="G212" s="2"/>
      <c r="H212" s="2"/>
    </row>
    <row r="213" spans="1:8" ht="15.75">
      <c r="A213" s="2"/>
      <c r="B213" s="2"/>
      <c r="C213" s="2"/>
      <c r="D213" s="41">
        <f>SUM(D207:D212)</f>
        <v>0.7733746335744003</v>
      </c>
      <c r="E213" s="2"/>
      <c r="F213" s="2"/>
      <c r="G213" s="2"/>
      <c r="H213" s="2"/>
    </row>
    <row r="214" spans="1:8" ht="15.75">
      <c r="A214" s="18" t="s">
        <v>384</v>
      </c>
      <c r="B214" s="2"/>
      <c r="C214" s="2"/>
      <c r="D214" s="2"/>
      <c r="E214" s="2"/>
      <c r="F214" s="2"/>
      <c r="G214" s="2"/>
      <c r="H214" s="2"/>
    </row>
    <row r="215" spans="1:8" ht="15.75">
      <c r="A215" s="18" t="s">
        <v>385</v>
      </c>
      <c r="B215" s="2"/>
      <c r="C215" s="2"/>
      <c r="D215" s="2"/>
      <c r="E215" s="2"/>
      <c r="F215" s="2"/>
      <c r="G215" s="2"/>
      <c r="H215" s="2"/>
    </row>
    <row r="216" spans="1:8" ht="15.75">
      <c r="A216" s="18" t="s">
        <v>386</v>
      </c>
      <c r="B216" s="2"/>
      <c r="C216" s="2"/>
      <c r="D216" s="2"/>
      <c r="E216" s="2"/>
      <c r="F216" s="2"/>
      <c r="G216" s="2"/>
      <c r="H216" s="2"/>
    </row>
    <row r="217" spans="1:8" ht="15.75">
      <c r="A217" s="18" t="s">
        <v>387</v>
      </c>
      <c r="B217" s="2"/>
      <c r="D217" s="2"/>
      <c r="E217" s="2"/>
      <c r="F217" s="41">
        <v>0.723</v>
      </c>
      <c r="G217" s="2"/>
      <c r="H217" s="2"/>
    </row>
    <row r="218" spans="1:8" ht="15.75">
      <c r="A218" s="2"/>
      <c r="C218" s="2"/>
      <c r="D218" s="2"/>
      <c r="E218" s="2"/>
      <c r="F218" s="41"/>
      <c r="G218" s="2"/>
      <c r="H218" s="2"/>
    </row>
    <row r="219" spans="1:8" ht="15.75">
      <c r="A219" s="2"/>
      <c r="B219" s="41"/>
      <c r="C219" s="2"/>
      <c r="D219" s="2"/>
      <c r="E219" s="2"/>
      <c r="F219" s="2"/>
      <c r="G219" s="2"/>
      <c r="H219" s="2"/>
    </row>
    <row r="220" spans="1:8" ht="15.75">
      <c r="A220" s="2"/>
      <c r="B220" s="41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5" ht="26.25">
      <c r="A275" s="4" t="s">
        <v>360</v>
      </c>
    </row>
    <row r="277" ht="12.75">
      <c r="A277" s="1" t="s">
        <v>593</v>
      </c>
    </row>
    <row r="278" ht="12.75">
      <c r="A278" s="1" t="s">
        <v>594</v>
      </c>
    </row>
    <row r="279" ht="12.75">
      <c r="A279" s="1"/>
    </row>
    <row r="280" ht="18.75" customHeight="1">
      <c r="A280" t="s">
        <v>579</v>
      </c>
    </row>
    <row r="281" ht="18.75" customHeight="1">
      <c r="A281" t="s">
        <v>589</v>
      </c>
    </row>
    <row r="282" ht="18.75" customHeight="1">
      <c r="A282" t="s">
        <v>580</v>
      </c>
    </row>
    <row r="283" ht="18.75" customHeight="1">
      <c r="A283" t="s">
        <v>590</v>
      </c>
    </row>
    <row r="284" ht="18.75" customHeight="1">
      <c r="A284" t="s">
        <v>581</v>
      </c>
    </row>
    <row r="285" ht="18.75" customHeight="1">
      <c r="A285" t="s">
        <v>583</v>
      </c>
    </row>
    <row r="286" ht="18.75" customHeight="1">
      <c r="A286" t="s">
        <v>582</v>
      </c>
    </row>
    <row r="287" ht="18.75" customHeight="1">
      <c r="A287" t="s">
        <v>595</v>
      </c>
    </row>
    <row r="288" ht="18.75" customHeight="1"/>
    <row r="289" ht="18.75" customHeight="1">
      <c r="A289" t="s">
        <v>572</v>
      </c>
    </row>
    <row r="290" ht="18.75" customHeight="1">
      <c r="A290" t="s">
        <v>573</v>
      </c>
    </row>
    <row r="291" ht="18.75" customHeight="1">
      <c r="A291" t="s">
        <v>577</v>
      </c>
    </row>
    <row r="292" ht="18.75" customHeight="1">
      <c r="A292" t="s">
        <v>578</v>
      </c>
    </row>
    <row r="293" ht="18.75" customHeight="1"/>
    <row r="294" ht="18.75" customHeight="1">
      <c r="A294" t="s">
        <v>584</v>
      </c>
    </row>
    <row r="295" ht="18.75" customHeight="1">
      <c r="A295" t="s">
        <v>587</v>
      </c>
    </row>
    <row r="296" ht="18.75" customHeight="1">
      <c r="A296" t="s">
        <v>588</v>
      </c>
    </row>
    <row r="297" ht="18.75" customHeight="1">
      <c r="A297" t="s">
        <v>586</v>
      </c>
    </row>
    <row r="298" ht="12.75">
      <c r="G298" t="s">
        <v>585</v>
      </c>
    </row>
    <row r="308" ht="12.75">
      <c r="A308" t="s">
        <v>592</v>
      </c>
    </row>
    <row r="318" spans="1:5" ht="12.75">
      <c r="A318" s="1"/>
      <c r="E318" s="1"/>
    </row>
    <row r="320" ht="12.75">
      <c r="A320" s="1"/>
    </row>
    <row r="321" ht="12.75">
      <c r="A321" s="1"/>
    </row>
    <row r="322" ht="12.75">
      <c r="A322" s="3"/>
    </row>
    <row r="323" spans="1:8" ht="15.75">
      <c r="A323" s="50"/>
      <c r="B323" s="50"/>
      <c r="C323" s="50"/>
      <c r="D323" s="50"/>
      <c r="E323" s="50"/>
      <c r="F323" s="50"/>
      <c r="G323" s="50"/>
      <c r="H323" s="50"/>
    </row>
    <row r="324" spans="1:8" ht="15.75">
      <c r="A324" s="50"/>
      <c r="B324" s="50"/>
      <c r="C324" s="50"/>
      <c r="D324" s="50"/>
      <c r="E324" s="50"/>
      <c r="F324" s="50"/>
      <c r="G324" s="50"/>
      <c r="H324" s="50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7" ht="26.25">
      <c r="A327" s="4"/>
    </row>
    <row r="372" spans="1:5" ht="12.75">
      <c r="A372" s="1"/>
      <c r="E372" s="1"/>
    </row>
    <row r="374" ht="12.75">
      <c r="A374" s="1"/>
    </row>
    <row r="375" ht="12.75">
      <c r="A375" s="1"/>
    </row>
    <row r="376" ht="12.75">
      <c r="A376" s="3"/>
    </row>
    <row r="377" spans="1:8" ht="15.75">
      <c r="A377" s="50"/>
      <c r="B377" s="50"/>
      <c r="C377" s="50"/>
      <c r="D377" s="50"/>
      <c r="E377" s="50"/>
      <c r="F377" s="50"/>
      <c r="G377" s="50"/>
      <c r="H377" s="50"/>
    </row>
    <row r="378" spans="1:8" ht="15.75">
      <c r="A378" s="50"/>
      <c r="B378" s="50"/>
      <c r="C378" s="50"/>
      <c r="D378" s="50"/>
      <c r="E378" s="50"/>
      <c r="F378" s="50"/>
      <c r="G378" s="50"/>
      <c r="H378" s="50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1" ht="26.25">
      <c r="A381" s="4"/>
    </row>
  </sheetData>
  <mergeCells count="10">
    <mergeCell ref="A6:H6"/>
    <mergeCell ref="A7:H7"/>
    <mergeCell ref="A96:H96"/>
    <mergeCell ref="A378:H378"/>
    <mergeCell ref="A97:H97"/>
    <mergeCell ref="A323:H323"/>
    <mergeCell ref="A324:H324"/>
    <mergeCell ref="A377:H377"/>
    <mergeCell ref="A51:H51"/>
    <mergeCell ref="A52:H52"/>
  </mergeCells>
  <printOptions/>
  <pageMargins left="0.48" right="0.29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D19" sqref="D19"/>
    </sheetView>
  </sheetViews>
  <sheetFormatPr defaultColWidth="11.421875" defaultRowHeight="12.75"/>
  <cols>
    <col min="2" max="2" width="17.00390625" style="0" customWidth="1"/>
    <col min="4" max="4" width="6.7109375" style="0" customWidth="1"/>
    <col min="7" max="7" width="10.421875" style="0" customWidth="1"/>
  </cols>
  <sheetData>
    <row r="1" spans="1:8" ht="15.75" customHeight="1">
      <c r="A1" s="51" t="s">
        <v>465</v>
      </c>
      <c r="B1" s="51"/>
      <c r="C1" s="51"/>
      <c r="D1" s="51"/>
      <c r="E1" s="51"/>
      <c r="F1" s="51"/>
      <c r="G1" s="51"/>
      <c r="H1" s="51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5" ht="15.75" customHeight="1">
      <c r="A3" s="1" t="s">
        <v>191</v>
      </c>
      <c r="E3" s="1"/>
    </row>
    <row r="4" ht="15.75" customHeight="1">
      <c r="A4" t="s">
        <v>188</v>
      </c>
    </row>
    <row r="5" ht="15.75" customHeight="1">
      <c r="A5" s="1" t="s">
        <v>189</v>
      </c>
    </row>
    <row r="6" ht="12.75">
      <c r="A6" s="1"/>
    </row>
    <row r="7" ht="12.75">
      <c r="A7" s="1"/>
    </row>
    <row r="8" spans="1:8" ht="21" customHeight="1">
      <c r="A8" s="100" t="s">
        <v>190</v>
      </c>
      <c r="B8" s="100"/>
      <c r="C8" s="100"/>
      <c r="D8" s="100"/>
      <c r="E8" s="100"/>
      <c r="F8" s="100"/>
      <c r="G8" s="100"/>
      <c r="H8" s="100"/>
    </row>
    <row r="9" ht="12.75">
      <c r="A9" s="1"/>
    </row>
    <row r="12" spans="1:8" ht="15.75">
      <c r="A12" s="50" t="s">
        <v>67</v>
      </c>
      <c r="B12" s="50"/>
      <c r="C12" s="50"/>
      <c r="D12" s="50"/>
      <c r="E12" s="50"/>
      <c r="F12" s="50"/>
      <c r="G12" s="50"/>
      <c r="H12" s="50"/>
    </row>
    <row r="13" spans="1:8" ht="15.75">
      <c r="A13" s="2"/>
      <c r="B13" s="2"/>
      <c r="C13" s="2"/>
      <c r="D13" s="2"/>
      <c r="E13" s="2"/>
      <c r="F13" s="2"/>
      <c r="G13" s="2"/>
      <c r="H13" s="2"/>
    </row>
    <row r="14" spans="1:3" ht="12.75">
      <c r="A14" t="s">
        <v>525</v>
      </c>
      <c r="B14" t="s">
        <v>62</v>
      </c>
      <c r="C14" t="s">
        <v>511</v>
      </c>
    </row>
    <row r="15" ht="13.5" customHeight="1"/>
    <row r="16" spans="1:3" ht="16.5" customHeight="1">
      <c r="A16" t="s">
        <v>510</v>
      </c>
      <c r="B16" s="35" t="s">
        <v>68</v>
      </c>
      <c r="C16" t="s">
        <v>65</v>
      </c>
    </row>
    <row r="17" spans="1:3" ht="16.5" customHeight="1">
      <c r="A17" t="s">
        <v>513</v>
      </c>
      <c r="B17" s="35" t="s">
        <v>69</v>
      </c>
      <c r="C17" t="s">
        <v>65</v>
      </c>
    </row>
    <row r="18" spans="1:3" ht="16.5" customHeight="1">
      <c r="A18" t="s">
        <v>514</v>
      </c>
      <c r="B18" s="35" t="s">
        <v>70</v>
      </c>
      <c r="C18" t="s">
        <v>171</v>
      </c>
    </row>
    <row r="19" spans="1:3" ht="16.5" customHeight="1">
      <c r="A19" t="s">
        <v>515</v>
      </c>
      <c r="B19" s="35" t="s">
        <v>71</v>
      </c>
      <c r="C19" t="s">
        <v>66</v>
      </c>
    </row>
    <row r="20" spans="1:3" ht="16.5" customHeight="1">
      <c r="A20" t="s">
        <v>516</v>
      </c>
      <c r="B20" s="35" t="s">
        <v>72</v>
      </c>
      <c r="C20" t="s">
        <v>523</v>
      </c>
    </row>
    <row r="21" spans="1:3" ht="16.5" customHeight="1">
      <c r="A21" t="s">
        <v>517</v>
      </c>
      <c r="B21" s="35" t="s">
        <v>73</v>
      </c>
      <c r="C21" t="s">
        <v>172</v>
      </c>
    </row>
    <row r="22" spans="1:3" ht="16.5" customHeight="1">
      <c r="A22" t="s">
        <v>518</v>
      </c>
      <c r="B22" s="35" t="s">
        <v>74</v>
      </c>
      <c r="C22" t="s">
        <v>172</v>
      </c>
    </row>
    <row r="23" spans="1:3" ht="16.5" customHeight="1">
      <c r="A23" t="s">
        <v>519</v>
      </c>
      <c r="B23" s="35" t="s">
        <v>75</v>
      </c>
      <c r="C23" t="s">
        <v>78</v>
      </c>
    </row>
    <row r="24" spans="1:3" ht="16.5" customHeight="1">
      <c r="A24" t="s">
        <v>520</v>
      </c>
      <c r="B24" s="35" t="s">
        <v>76</v>
      </c>
      <c r="C24" t="s">
        <v>524</v>
      </c>
    </row>
    <row r="25" spans="1:3" ht="16.5" customHeight="1">
      <c r="A25" t="s">
        <v>521</v>
      </c>
      <c r="B25" s="35" t="s">
        <v>77</v>
      </c>
      <c r="C25" t="s">
        <v>173</v>
      </c>
    </row>
    <row r="29" ht="12.75">
      <c r="A29" s="1" t="s">
        <v>527</v>
      </c>
    </row>
    <row r="31" ht="16.5" customHeight="1">
      <c r="A31" t="s">
        <v>528</v>
      </c>
    </row>
    <row r="32" ht="16.5" customHeight="1">
      <c r="A32" t="s">
        <v>529</v>
      </c>
    </row>
    <row r="33" ht="16.5" customHeight="1">
      <c r="A33" t="s">
        <v>530</v>
      </c>
    </row>
    <row r="34" ht="16.5" customHeight="1">
      <c r="A34" t="s">
        <v>531</v>
      </c>
    </row>
    <row r="50" spans="1:8" ht="15.75">
      <c r="A50" s="50" t="s">
        <v>174</v>
      </c>
      <c r="B50" s="50"/>
      <c r="C50" s="50"/>
      <c r="D50" s="50"/>
      <c r="E50" s="50"/>
      <c r="F50" s="50"/>
      <c r="G50" s="50"/>
      <c r="H50" s="50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3" ht="12.75">
      <c r="A52" t="s">
        <v>525</v>
      </c>
      <c r="B52" t="s">
        <v>62</v>
      </c>
      <c r="C52" t="s">
        <v>511</v>
      </c>
    </row>
    <row r="54" spans="1:3" ht="12.75">
      <c r="A54" t="s">
        <v>510</v>
      </c>
      <c r="B54" s="35" t="s">
        <v>178</v>
      </c>
      <c r="C54" t="s">
        <v>61</v>
      </c>
    </row>
    <row r="55" spans="1:3" ht="12.75">
      <c r="A55" t="s">
        <v>513</v>
      </c>
      <c r="B55" s="35" t="s">
        <v>179</v>
      </c>
      <c r="C55" t="s">
        <v>512</v>
      </c>
    </row>
    <row r="56" spans="1:3" ht="12.75">
      <c r="A56" t="s">
        <v>514</v>
      </c>
      <c r="B56" s="35" t="s">
        <v>180</v>
      </c>
      <c r="C56" t="s">
        <v>522</v>
      </c>
    </row>
    <row r="57" spans="1:3" ht="12.75">
      <c r="A57" t="s">
        <v>515</v>
      </c>
      <c r="B57" s="35" t="s">
        <v>181</v>
      </c>
      <c r="C57" t="s">
        <v>522</v>
      </c>
    </row>
    <row r="58" spans="1:3" ht="12.75">
      <c r="A58" t="s">
        <v>516</v>
      </c>
      <c r="B58" s="35" t="s">
        <v>182</v>
      </c>
      <c r="C58" t="s">
        <v>523</v>
      </c>
    </row>
    <row r="59" spans="1:3" ht="12.75">
      <c r="A59" t="s">
        <v>517</v>
      </c>
      <c r="B59" s="35" t="s">
        <v>183</v>
      </c>
      <c r="C59" t="s">
        <v>175</v>
      </c>
    </row>
    <row r="60" spans="1:3" ht="12.75">
      <c r="A60" t="s">
        <v>518</v>
      </c>
      <c r="B60" s="35" t="s">
        <v>184</v>
      </c>
      <c r="C60" t="s">
        <v>176</v>
      </c>
    </row>
    <row r="61" spans="1:3" ht="12.75">
      <c r="A61" t="s">
        <v>519</v>
      </c>
      <c r="B61" s="35" t="s">
        <v>185</v>
      </c>
      <c r="C61" t="s">
        <v>177</v>
      </c>
    </row>
    <row r="62" spans="1:3" ht="12.75">
      <c r="A62" t="s">
        <v>520</v>
      </c>
      <c r="B62" s="35" t="s">
        <v>186</v>
      </c>
      <c r="C62" t="s">
        <v>524</v>
      </c>
    </row>
    <row r="63" spans="1:3" ht="12.75">
      <c r="A63" t="s">
        <v>521</v>
      </c>
      <c r="B63" s="35" t="s">
        <v>187</v>
      </c>
      <c r="C63" t="s">
        <v>192</v>
      </c>
    </row>
  </sheetData>
  <mergeCells count="4">
    <mergeCell ref="A50:H50"/>
    <mergeCell ref="A8:H8"/>
    <mergeCell ref="A1:H1"/>
    <mergeCell ref="A12:H12"/>
  </mergeCells>
  <printOptions/>
  <pageMargins left="0.68" right="0.48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30">
      <selection activeCell="D36" sqref="D36"/>
    </sheetView>
  </sheetViews>
  <sheetFormatPr defaultColWidth="11.421875" defaultRowHeight="12.75"/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5" spans="1:8" ht="15.75">
      <c r="A5" s="50" t="s">
        <v>64</v>
      </c>
      <c r="B5" s="50"/>
      <c r="C5" s="50"/>
      <c r="D5" s="50"/>
      <c r="E5" s="50"/>
      <c r="F5" s="50"/>
      <c r="G5" s="50"/>
      <c r="H5" s="50"/>
    </row>
    <row r="6" spans="1:8" ht="15.75">
      <c r="A6" s="50" t="s">
        <v>503</v>
      </c>
      <c r="B6" s="50"/>
      <c r="C6" s="50"/>
      <c r="D6" s="50"/>
      <c r="E6" s="50"/>
      <c r="F6" s="50"/>
      <c r="G6" s="50"/>
      <c r="H6" s="50"/>
    </row>
    <row r="8" spans="1:8" ht="15.75">
      <c r="A8" s="50" t="s">
        <v>65</v>
      </c>
      <c r="B8" s="50"/>
      <c r="C8" s="50"/>
      <c r="D8" s="50"/>
      <c r="E8" s="50"/>
      <c r="F8" s="50"/>
      <c r="G8" s="50"/>
      <c r="H8" s="50"/>
    </row>
    <row r="10" spans="1:2" ht="12.75">
      <c r="A10" s="1" t="s">
        <v>83</v>
      </c>
      <c r="B10" s="1"/>
    </row>
    <row r="11" ht="12.75">
      <c r="A11" t="s">
        <v>94</v>
      </c>
    </row>
    <row r="12" ht="12.75">
      <c r="A12" t="s">
        <v>84</v>
      </c>
    </row>
    <row r="14" spans="3:5" ht="12.75">
      <c r="C14" s="67" t="s">
        <v>494</v>
      </c>
      <c r="D14" s="68"/>
      <c r="E14" s="69"/>
    </row>
    <row r="15" spans="1:5" ht="12.75">
      <c r="A15" s="70"/>
      <c r="B15" s="70"/>
      <c r="C15" s="71">
        <v>1</v>
      </c>
      <c r="D15" s="72">
        <v>2</v>
      </c>
      <c r="E15" s="10">
        <v>3</v>
      </c>
    </row>
    <row r="16" spans="1:5" ht="12.75">
      <c r="A16" s="73" t="s">
        <v>497</v>
      </c>
      <c r="B16" s="74">
        <v>1</v>
      </c>
      <c r="C16" s="75" t="s">
        <v>85</v>
      </c>
      <c r="D16" s="75" t="s">
        <v>86</v>
      </c>
      <c r="E16" s="76" t="s">
        <v>87</v>
      </c>
    </row>
    <row r="17" spans="1:5" ht="12.75">
      <c r="A17" s="11"/>
      <c r="B17" s="11">
        <v>2</v>
      </c>
      <c r="C17" s="77" t="s">
        <v>88</v>
      </c>
      <c r="D17" s="77" t="s">
        <v>87</v>
      </c>
      <c r="E17" s="78" t="s">
        <v>88</v>
      </c>
    </row>
    <row r="19" ht="12.75">
      <c r="A19" t="s">
        <v>89</v>
      </c>
    </row>
    <row r="20" ht="12.75">
      <c r="A20" t="s">
        <v>90</v>
      </c>
    </row>
    <row r="21" ht="12.75">
      <c r="A21" t="s">
        <v>91</v>
      </c>
    </row>
    <row r="22" ht="12.75">
      <c r="A22" t="s">
        <v>92</v>
      </c>
    </row>
    <row r="23" ht="12.75">
      <c r="A23" t="s">
        <v>93</v>
      </c>
    </row>
    <row r="25" spans="1:7" ht="12.75">
      <c r="A25" s="52" t="s">
        <v>95</v>
      </c>
      <c r="B25" s="7"/>
      <c r="C25" s="7"/>
      <c r="D25" s="7"/>
      <c r="E25" s="7"/>
      <c r="F25" s="7"/>
      <c r="G25" s="7"/>
    </row>
    <row r="26" spans="1:7" ht="12.75">
      <c r="A26" s="31" t="s">
        <v>492</v>
      </c>
      <c r="G26" s="7"/>
    </row>
    <row r="27" spans="1:7" ht="15.75">
      <c r="A27" s="31" t="s">
        <v>493</v>
      </c>
      <c r="B27" s="9"/>
      <c r="G27" s="7"/>
    </row>
    <row r="28" spans="3:5" s="31" customFormat="1" ht="12.75">
      <c r="C28" s="53" t="s">
        <v>494</v>
      </c>
      <c r="D28" s="53"/>
      <c r="E28" s="53"/>
    </row>
    <row r="29" spans="3:5" s="31" customFormat="1" ht="12.75">
      <c r="C29" s="54">
        <v>-1</v>
      </c>
      <c r="D29" s="55">
        <v>0</v>
      </c>
      <c r="E29" s="56">
        <v>1</v>
      </c>
    </row>
    <row r="30" spans="2:5" s="31" customFormat="1" ht="12.75">
      <c r="B30" s="57">
        <v>-1</v>
      </c>
      <c r="C30" s="58" t="s">
        <v>495</v>
      </c>
      <c r="D30" s="59" t="s">
        <v>496</v>
      </c>
      <c r="E30" s="60" t="s">
        <v>495</v>
      </c>
    </row>
    <row r="31" spans="1:5" s="31" customFormat="1" ht="12.75">
      <c r="A31" s="20" t="s">
        <v>497</v>
      </c>
      <c r="B31" s="61">
        <v>0</v>
      </c>
      <c r="C31" s="62" t="s">
        <v>498</v>
      </c>
      <c r="D31" s="63" t="s">
        <v>63</v>
      </c>
      <c r="E31" s="45" t="s">
        <v>498</v>
      </c>
    </row>
    <row r="32" spans="2:5" s="31" customFormat="1" ht="12.75">
      <c r="B32" s="64">
        <v>1</v>
      </c>
      <c r="C32" s="65" t="s">
        <v>495</v>
      </c>
      <c r="D32" s="66" t="s">
        <v>496</v>
      </c>
      <c r="E32" s="46" t="s">
        <v>495</v>
      </c>
    </row>
    <row r="34" ht="12.75">
      <c r="A34" t="s">
        <v>500</v>
      </c>
    </row>
    <row r="35" ht="12.75">
      <c r="A35" t="s">
        <v>167</v>
      </c>
    </row>
    <row r="36" ht="12.75">
      <c r="A36" t="s">
        <v>79</v>
      </c>
    </row>
    <row r="38" spans="1:2" ht="12.75">
      <c r="A38" s="1" t="s">
        <v>721</v>
      </c>
      <c r="B38" s="1"/>
    </row>
    <row r="39" ht="12.75">
      <c r="A39" t="s">
        <v>96</v>
      </c>
    </row>
    <row r="40" ht="12.75">
      <c r="A40" t="s">
        <v>97</v>
      </c>
    </row>
    <row r="41" ht="12.75">
      <c r="A41" t="s">
        <v>98</v>
      </c>
    </row>
    <row r="42" ht="12.75">
      <c r="A42" t="s">
        <v>99</v>
      </c>
    </row>
    <row r="43" ht="12.75">
      <c r="A43" t="s">
        <v>100</v>
      </c>
    </row>
    <row r="44" ht="12.75">
      <c r="A44" t="s">
        <v>101</v>
      </c>
    </row>
    <row r="45" ht="12.75">
      <c r="B45" t="s">
        <v>102</v>
      </c>
    </row>
    <row r="46" ht="12.75">
      <c r="B46" t="s">
        <v>103</v>
      </c>
    </row>
    <row r="47" ht="12.75">
      <c r="B47" t="s">
        <v>104</v>
      </c>
    </row>
    <row r="48" ht="12.75">
      <c r="A48" t="s">
        <v>105</v>
      </c>
    </row>
    <row r="49" ht="12.75">
      <c r="B49" t="s">
        <v>106</v>
      </c>
    </row>
    <row r="56" spans="1:8" ht="15.75">
      <c r="A56" s="50" t="s">
        <v>124</v>
      </c>
      <c r="B56" s="50"/>
      <c r="C56" s="50"/>
      <c r="D56" s="50"/>
      <c r="E56" s="50"/>
      <c r="F56" s="50"/>
      <c r="G56" s="50"/>
      <c r="H56" s="50"/>
    </row>
    <row r="58" ht="12.75">
      <c r="A58" s="1" t="s">
        <v>732</v>
      </c>
    </row>
    <row r="59" ht="12.75">
      <c r="A59" s="5" t="s">
        <v>112</v>
      </c>
    </row>
    <row r="60" ht="12.75">
      <c r="A60" s="5" t="s">
        <v>113</v>
      </c>
    </row>
    <row r="61" spans="1:5" ht="12.75">
      <c r="A61" s="5" t="s">
        <v>114</v>
      </c>
      <c r="D61" s="29"/>
      <c r="E61" s="29"/>
    </row>
    <row r="62" spans="1:5" ht="12.75">
      <c r="A62" s="5" t="s">
        <v>115</v>
      </c>
      <c r="D62" s="29"/>
      <c r="E62" s="92"/>
    </row>
    <row r="63" spans="1:5" ht="12.75">
      <c r="A63" s="5" t="s">
        <v>120</v>
      </c>
      <c r="D63" s="29"/>
      <c r="E63" s="92"/>
    </row>
    <row r="64" ht="12.75">
      <c r="A64" s="5" t="s">
        <v>119</v>
      </c>
    </row>
    <row r="65" spans="1:8" ht="30" customHeight="1">
      <c r="A65" s="5"/>
      <c r="B65" s="5"/>
      <c r="C65" s="97" t="s">
        <v>117</v>
      </c>
      <c r="D65" s="98"/>
      <c r="E65" s="97" t="s">
        <v>118</v>
      </c>
      <c r="F65" s="98"/>
      <c r="G65" s="5"/>
      <c r="H65" s="5"/>
    </row>
    <row r="66" spans="1:8" ht="12.75">
      <c r="A66" s="5"/>
      <c r="B66" s="5"/>
      <c r="C66" s="32">
        <v>0.9</v>
      </c>
      <c r="D66" s="93"/>
      <c r="E66" s="32">
        <v>7.5</v>
      </c>
      <c r="F66" s="93"/>
      <c r="G66" s="5"/>
      <c r="H66" s="5"/>
    </row>
    <row r="67" spans="1:8" ht="12.75">
      <c r="A67" s="5"/>
      <c r="B67" s="5"/>
      <c r="C67" s="33">
        <v>2.1</v>
      </c>
      <c r="D67" s="94"/>
      <c r="E67" s="33">
        <v>14.2</v>
      </c>
      <c r="F67" s="94"/>
      <c r="G67" s="5"/>
      <c r="H67" s="5"/>
    </row>
    <row r="68" spans="1:8" ht="12.75">
      <c r="A68" s="5"/>
      <c r="B68" s="5"/>
      <c r="C68" s="33">
        <v>1.2</v>
      </c>
      <c r="D68" s="94"/>
      <c r="E68" s="33">
        <v>7.6</v>
      </c>
      <c r="F68" s="94"/>
      <c r="G68" s="5"/>
      <c r="H68" s="5"/>
    </row>
    <row r="69" spans="1:8" ht="12.75">
      <c r="A69" s="5"/>
      <c r="B69" s="5"/>
      <c r="C69" s="33">
        <v>2.5</v>
      </c>
      <c r="D69" s="94"/>
      <c r="E69" s="33">
        <v>16.2</v>
      </c>
      <c r="F69" s="94"/>
      <c r="G69" s="5"/>
      <c r="H69" s="5"/>
    </row>
    <row r="70" spans="1:8" ht="12.75">
      <c r="A70" s="15"/>
      <c r="B70" s="5"/>
      <c r="C70" s="33">
        <v>2.9</v>
      </c>
      <c r="D70" s="94"/>
      <c r="E70" s="33">
        <v>18.5</v>
      </c>
      <c r="F70" s="94"/>
      <c r="G70" s="5"/>
      <c r="H70" s="5"/>
    </row>
    <row r="71" spans="1:8" ht="12.75">
      <c r="A71" s="5"/>
      <c r="B71" s="5"/>
      <c r="C71" s="33">
        <v>1.8</v>
      </c>
      <c r="D71" s="94"/>
      <c r="E71" s="33">
        <v>13.5</v>
      </c>
      <c r="F71" s="94"/>
      <c r="G71" s="5"/>
      <c r="H71" s="5"/>
    </row>
    <row r="72" spans="1:8" ht="12.75">
      <c r="A72" s="5"/>
      <c r="B72" s="5"/>
      <c r="C72" s="33">
        <v>1.9</v>
      </c>
      <c r="D72" s="94"/>
      <c r="E72" s="33">
        <v>12.2</v>
      </c>
      <c r="F72" s="94"/>
      <c r="G72" s="5"/>
      <c r="H72" s="5"/>
    </row>
    <row r="73" spans="1:8" ht="12.75">
      <c r="A73" s="5"/>
      <c r="B73" s="5"/>
      <c r="C73" s="33">
        <v>3.6</v>
      </c>
      <c r="D73" s="94"/>
      <c r="E73" s="33">
        <v>24.1</v>
      </c>
      <c r="F73" s="94"/>
      <c r="G73" s="5"/>
      <c r="H73" s="5"/>
    </row>
    <row r="74" spans="1:8" ht="12.75">
      <c r="A74" s="5"/>
      <c r="B74" s="5"/>
      <c r="C74" s="95">
        <v>2</v>
      </c>
      <c r="D74" s="94"/>
      <c r="E74" s="33">
        <v>12.9</v>
      </c>
      <c r="F74" s="94"/>
      <c r="G74" s="5"/>
      <c r="H74" s="5"/>
    </row>
    <row r="75" spans="1:8" ht="12.75">
      <c r="A75" s="5"/>
      <c r="B75" s="5"/>
      <c r="C75" s="33">
        <v>3.4</v>
      </c>
      <c r="D75" s="94"/>
      <c r="E75" s="33">
        <v>20.4</v>
      </c>
      <c r="F75" s="94"/>
      <c r="G75" s="5"/>
      <c r="H75" s="5"/>
    </row>
    <row r="76" spans="1:8" ht="12.75">
      <c r="A76" s="5"/>
      <c r="B76" s="5"/>
      <c r="C76" s="33">
        <v>2.4</v>
      </c>
      <c r="D76" s="94"/>
      <c r="E76" s="33">
        <v>17.1</v>
      </c>
      <c r="F76" s="94"/>
      <c r="G76" s="5"/>
      <c r="H76" s="5"/>
    </row>
    <row r="77" spans="1:8" ht="12.75">
      <c r="A77" s="5"/>
      <c r="B77" s="5"/>
      <c r="C77" s="34">
        <v>1.7</v>
      </c>
      <c r="D77" s="96"/>
      <c r="E77" s="34">
        <v>12.8</v>
      </c>
      <c r="F77" s="96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 t="s">
        <v>121</v>
      </c>
      <c r="B79" s="5"/>
      <c r="C79" s="5"/>
      <c r="D79" s="5"/>
      <c r="E79" s="5"/>
      <c r="F79" s="5"/>
      <c r="G79" s="5"/>
      <c r="H79" s="5"/>
    </row>
    <row r="80" spans="1:8" ht="12.75">
      <c r="A80" s="5" t="s">
        <v>116</v>
      </c>
      <c r="B80" s="5"/>
      <c r="C80" s="5"/>
      <c r="D80" s="5"/>
      <c r="E80" s="5"/>
      <c r="F80" s="5"/>
      <c r="G80" s="5"/>
      <c r="H80" s="5"/>
    </row>
    <row r="81" spans="1:8" ht="12.75">
      <c r="A81" s="5" t="s">
        <v>122</v>
      </c>
      <c r="B81" s="5"/>
      <c r="C81" s="5"/>
      <c r="D81" s="5"/>
      <c r="E81" s="5"/>
      <c r="F81" s="5"/>
      <c r="G81" s="5"/>
      <c r="H81" s="5"/>
    </row>
    <row r="82" ht="12.75">
      <c r="A82" s="5" t="s">
        <v>123</v>
      </c>
    </row>
    <row r="84" ht="12.75">
      <c r="A84" s="52" t="s">
        <v>733</v>
      </c>
    </row>
    <row r="85" ht="12.75">
      <c r="A85" t="s">
        <v>507</v>
      </c>
    </row>
    <row r="86" ht="12.75">
      <c r="A86" s="8" t="s">
        <v>508</v>
      </c>
    </row>
    <row r="87" ht="12.75">
      <c r="A87" s="8" t="s">
        <v>509</v>
      </c>
    </row>
    <row r="88" ht="12.75">
      <c r="A88" s="8" t="s">
        <v>80</v>
      </c>
    </row>
    <row r="89" ht="12.75">
      <c r="A89" s="8" t="s">
        <v>81</v>
      </c>
    </row>
    <row r="90" ht="12.75">
      <c r="A90" s="8" t="s">
        <v>82</v>
      </c>
    </row>
  </sheetData>
  <mergeCells count="8">
    <mergeCell ref="C65:D65"/>
    <mergeCell ref="E65:F65"/>
    <mergeCell ref="A56:H56"/>
    <mergeCell ref="C28:E28"/>
    <mergeCell ref="A5:H5"/>
    <mergeCell ref="A6:H6"/>
    <mergeCell ref="A8:H8"/>
    <mergeCell ref="C14:E14"/>
  </mergeCells>
  <printOptions/>
  <pageMargins left="0.75" right="0.44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39">
      <selection activeCell="A9" sqref="A9:H9"/>
    </sheetView>
  </sheetViews>
  <sheetFormatPr defaultColWidth="11.421875" defaultRowHeight="12.75"/>
  <cols>
    <col min="8" max="8" width="10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189</v>
      </c>
    </row>
    <row r="4" ht="12.75">
      <c r="A4" s="1" t="s">
        <v>596</v>
      </c>
    </row>
    <row r="5" ht="12.75">
      <c r="A5" s="3"/>
    </row>
    <row r="6" spans="1:8" ht="15.75">
      <c r="A6" s="50" t="s">
        <v>64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152</v>
      </c>
      <c r="B7" s="50"/>
      <c r="C7" s="50"/>
      <c r="D7" s="50"/>
      <c r="E7" s="50"/>
      <c r="F7" s="50"/>
      <c r="G7" s="50"/>
      <c r="H7" s="50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50" t="s">
        <v>130</v>
      </c>
      <c r="B9" s="50"/>
      <c r="C9" s="50"/>
      <c r="D9" s="50"/>
      <c r="E9" s="50"/>
      <c r="F9" s="50"/>
      <c r="G9" s="50"/>
      <c r="H9" s="50"/>
    </row>
    <row r="11" ht="12.75">
      <c r="A11" s="1" t="s">
        <v>608</v>
      </c>
    </row>
    <row r="12" ht="12.75">
      <c r="A12" t="s">
        <v>607</v>
      </c>
    </row>
    <row r="13" ht="12.75">
      <c r="A13" t="s">
        <v>597</v>
      </c>
    </row>
    <row r="14" ht="12.75">
      <c r="A14" t="s">
        <v>598</v>
      </c>
    </row>
    <row r="15" ht="12.75">
      <c r="A15" t="s">
        <v>599</v>
      </c>
    </row>
    <row r="16" ht="12.75">
      <c r="A16" t="s">
        <v>600</v>
      </c>
    </row>
    <row r="17" ht="12.75">
      <c r="A17" t="s">
        <v>601</v>
      </c>
    </row>
    <row r="18" ht="12.75">
      <c r="A18" t="s">
        <v>602</v>
      </c>
    </row>
    <row r="19" ht="12.75">
      <c r="A19" t="s">
        <v>125</v>
      </c>
    </row>
    <row r="21" ht="12.75">
      <c r="A21" s="1" t="s">
        <v>506</v>
      </c>
    </row>
    <row r="22" ht="12.75">
      <c r="A22" t="s">
        <v>713</v>
      </c>
    </row>
    <row r="23" spans="1:2" ht="12.75">
      <c r="A23" s="39" t="s">
        <v>715</v>
      </c>
      <c r="B23" t="s">
        <v>714</v>
      </c>
    </row>
    <row r="24" spans="1:2" ht="12.75">
      <c r="A24" s="39" t="s">
        <v>715</v>
      </c>
      <c r="B24" t="s">
        <v>716</v>
      </c>
    </row>
    <row r="25" spans="1:2" ht="12.75">
      <c r="A25" s="39" t="s">
        <v>715</v>
      </c>
      <c r="B25" t="s">
        <v>717</v>
      </c>
    </row>
    <row r="26" ht="12.75">
      <c r="A26" t="s">
        <v>718</v>
      </c>
    </row>
    <row r="27" ht="12.75">
      <c r="A27" t="s">
        <v>719</v>
      </c>
    </row>
    <row r="28" ht="12.75">
      <c r="A28" t="s">
        <v>720</v>
      </c>
    </row>
    <row r="30" ht="12.75">
      <c r="A30" s="1" t="s">
        <v>721</v>
      </c>
    </row>
    <row r="31" ht="12.75">
      <c r="A31" s="31" t="s">
        <v>725</v>
      </c>
    </row>
    <row r="32" ht="12.75">
      <c r="A32" s="31" t="s">
        <v>722</v>
      </c>
    </row>
    <row r="33" ht="12.75">
      <c r="A33" s="31" t="s">
        <v>723</v>
      </c>
    </row>
    <row r="34" ht="12.75">
      <c r="A34" s="31" t="s">
        <v>724</v>
      </c>
    </row>
    <row r="35" ht="12.75">
      <c r="A35" s="31" t="s">
        <v>126</v>
      </c>
    </row>
    <row r="36" ht="12.75">
      <c r="A36" s="31" t="s">
        <v>127</v>
      </c>
    </row>
    <row r="38" ht="12.75">
      <c r="A38" s="1" t="s">
        <v>128</v>
      </c>
    </row>
    <row r="39" ht="12.75">
      <c r="A39" s="8" t="s">
        <v>23</v>
      </c>
    </row>
    <row r="40" ht="12.75">
      <c r="A40" s="8" t="s">
        <v>24</v>
      </c>
    </row>
    <row r="41" ht="15.75">
      <c r="A41" s="8" t="s">
        <v>129</v>
      </c>
    </row>
    <row r="43" ht="12.75">
      <c r="A43" s="1" t="s">
        <v>733</v>
      </c>
    </row>
    <row r="44" ht="12.75">
      <c r="A44" s="31" t="s">
        <v>131</v>
      </c>
    </row>
    <row r="45" ht="12.75">
      <c r="A45" s="31" t="s">
        <v>136</v>
      </c>
    </row>
    <row r="46" ht="12.75">
      <c r="A46" s="31" t="s">
        <v>137</v>
      </c>
    </row>
    <row r="47" ht="12.75">
      <c r="A47" s="31" t="s">
        <v>132</v>
      </c>
    </row>
    <row r="48" ht="12.75">
      <c r="A48" s="31" t="s">
        <v>133</v>
      </c>
    </row>
    <row r="49" ht="12.75">
      <c r="A49" s="31" t="s">
        <v>134</v>
      </c>
    </row>
    <row r="50" ht="12.75">
      <c r="A50" s="31" t="s">
        <v>135</v>
      </c>
    </row>
    <row r="52" ht="12.75">
      <c r="A52" s="1" t="s">
        <v>141</v>
      </c>
    </row>
    <row r="53" ht="12.75">
      <c r="A53" t="s">
        <v>138</v>
      </c>
    </row>
    <row r="54" ht="12.75">
      <c r="A54" t="s">
        <v>139</v>
      </c>
    </row>
    <row r="55" ht="12.75">
      <c r="A55" t="s">
        <v>140</v>
      </c>
    </row>
    <row r="61" spans="1:5" ht="12.75">
      <c r="A61" s="1"/>
      <c r="E61" s="1"/>
    </row>
    <row r="63" ht="12.75">
      <c r="A63" s="1"/>
    </row>
    <row r="64" ht="12.75">
      <c r="A64" s="1"/>
    </row>
    <row r="65" ht="12.75">
      <c r="A65" s="3"/>
    </row>
    <row r="67" ht="12.75">
      <c r="A67" s="1"/>
    </row>
    <row r="78" ht="12.75">
      <c r="A78" s="1"/>
    </row>
    <row r="107" spans="1:3" ht="12.75">
      <c r="A107" t="s">
        <v>604</v>
      </c>
      <c r="C107" t="s">
        <v>605</v>
      </c>
    </row>
    <row r="108" ht="12.75">
      <c r="C108" t="s">
        <v>606</v>
      </c>
    </row>
    <row r="112" spans="1:5" ht="12.75">
      <c r="A112" s="1"/>
      <c r="E112" s="1"/>
    </row>
    <row r="114" ht="12.75">
      <c r="A114" s="1"/>
    </row>
    <row r="115" ht="12.75">
      <c r="A115" s="1"/>
    </row>
    <row r="116" ht="12.75">
      <c r="A116" s="3"/>
    </row>
    <row r="117" spans="1:8" ht="15.75">
      <c r="A117" s="50"/>
      <c r="B117" s="50"/>
      <c r="C117" s="50"/>
      <c r="D117" s="50"/>
      <c r="E117" s="50"/>
      <c r="F117" s="50"/>
      <c r="G117" s="50"/>
      <c r="H117" s="50"/>
    </row>
    <row r="118" spans="1:8" ht="15.75">
      <c r="A118" s="50"/>
      <c r="B118" s="50"/>
      <c r="C118" s="50"/>
      <c r="D118" s="50"/>
      <c r="E118" s="50"/>
      <c r="F118" s="50"/>
      <c r="G118" s="50"/>
      <c r="H118" s="50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1" ht="26.25">
      <c r="A121" s="4"/>
    </row>
    <row r="166" spans="1:5" ht="12.75">
      <c r="A166" s="1"/>
      <c r="E166" s="1"/>
    </row>
    <row r="168" ht="12.75">
      <c r="A168" s="1"/>
    </row>
    <row r="169" ht="12.75">
      <c r="A169" s="1"/>
    </row>
    <row r="170" ht="12.75">
      <c r="A170" s="3"/>
    </row>
    <row r="171" spans="1:8" ht="15.75">
      <c r="A171" s="50"/>
      <c r="B171" s="50"/>
      <c r="C171" s="50"/>
      <c r="D171" s="50"/>
      <c r="E171" s="50"/>
      <c r="F171" s="50"/>
      <c r="G171" s="50"/>
      <c r="H171" s="50"/>
    </row>
    <row r="172" spans="1:8" ht="15.75">
      <c r="A172" s="50"/>
      <c r="B172" s="50"/>
      <c r="C172" s="50"/>
      <c r="D172" s="50"/>
      <c r="E172" s="50"/>
      <c r="F172" s="50"/>
      <c r="G172" s="50"/>
      <c r="H172" s="50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5" ht="26.25">
      <c r="A175" s="4"/>
    </row>
  </sheetData>
  <mergeCells count="7">
    <mergeCell ref="A6:H6"/>
    <mergeCell ref="A7:H7"/>
    <mergeCell ref="A172:H172"/>
    <mergeCell ref="A117:H117"/>
    <mergeCell ref="A118:H118"/>
    <mergeCell ref="A171:H171"/>
    <mergeCell ref="A9:H9"/>
  </mergeCells>
  <printOptions/>
  <pageMargins left="0.75" right="0.34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C92" sqref="C92"/>
    </sheetView>
  </sheetViews>
  <sheetFormatPr defaultColWidth="11.421875" defaultRowHeight="12.75"/>
  <cols>
    <col min="8" max="8" width="10.8515625" style="0" customWidth="1"/>
  </cols>
  <sheetData>
    <row r="1" spans="1:5" ht="12.75">
      <c r="A1" s="1" t="s">
        <v>465</v>
      </c>
      <c r="E1" s="1" t="s">
        <v>466</v>
      </c>
    </row>
    <row r="2" ht="12.75">
      <c r="A2" t="s">
        <v>188</v>
      </c>
    </row>
    <row r="3" ht="12.75">
      <c r="A3" s="1" t="s">
        <v>166</v>
      </c>
    </row>
    <row r="4" ht="12.75">
      <c r="A4" s="1" t="s">
        <v>596</v>
      </c>
    </row>
    <row r="5" ht="12.75">
      <c r="A5" s="3"/>
    </row>
    <row r="6" spans="1:8" ht="15.75">
      <c r="A6" s="50" t="s">
        <v>468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488</v>
      </c>
      <c r="B7" s="50"/>
      <c r="C7" s="50"/>
      <c r="D7" s="50"/>
      <c r="E7" s="50"/>
      <c r="F7" s="50"/>
      <c r="G7" s="50"/>
      <c r="H7" s="50"/>
    </row>
    <row r="8" spans="1:8" ht="26.25">
      <c r="A8" s="4" t="s">
        <v>1</v>
      </c>
      <c r="B8" s="2"/>
      <c r="C8" s="2"/>
      <c r="D8" s="2"/>
      <c r="E8" s="2"/>
      <c r="F8" s="2"/>
      <c r="G8" s="2"/>
      <c r="H8" s="2"/>
    </row>
    <row r="11" ht="12.75">
      <c r="A11" s="1" t="s">
        <v>608</v>
      </c>
    </row>
    <row r="12" ht="12.75">
      <c r="A12" t="s">
        <v>17</v>
      </c>
    </row>
    <row r="13" ht="12.75">
      <c r="A13" t="s">
        <v>18</v>
      </c>
    </row>
    <row r="14" ht="12.75">
      <c r="A14" t="s">
        <v>4</v>
      </c>
    </row>
    <row r="15" ht="12.75">
      <c r="A15" t="s">
        <v>16</v>
      </c>
    </row>
    <row r="17" ht="12.75">
      <c r="A17" s="1" t="s">
        <v>506</v>
      </c>
    </row>
    <row r="18" ht="12.75">
      <c r="A18" t="s">
        <v>610</v>
      </c>
    </row>
    <row r="19" ht="12.75">
      <c r="A19" t="s">
        <v>25</v>
      </c>
    </row>
    <row r="20" ht="12.75">
      <c r="A20" t="s">
        <v>31</v>
      </c>
    </row>
    <row r="21" ht="12.75">
      <c r="A21" t="s">
        <v>32</v>
      </c>
    </row>
    <row r="22" ht="12.75">
      <c r="A22" t="s">
        <v>26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7" ht="12.75">
      <c r="A27" s="1" t="s">
        <v>721</v>
      </c>
    </row>
    <row r="28" ht="12.75">
      <c r="A28" s="31" t="s">
        <v>107</v>
      </c>
    </row>
    <row r="29" ht="12.75">
      <c r="A29" s="31"/>
    </row>
    <row r="30" spans="1:4" ht="12.75">
      <c r="A30" s="54" t="s">
        <v>494</v>
      </c>
      <c r="B30" s="55">
        <v>0</v>
      </c>
      <c r="C30" s="55">
        <v>1</v>
      </c>
      <c r="D30" s="56">
        <v>4</v>
      </c>
    </row>
    <row r="31" spans="1:4" ht="12.75">
      <c r="A31" s="79" t="s">
        <v>497</v>
      </c>
      <c r="B31" s="80"/>
      <c r="C31" s="81"/>
      <c r="D31" s="82"/>
    </row>
    <row r="32" spans="1:4" ht="12.75">
      <c r="A32" s="61">
        <v>-1</v>
      </c>
      <c r="B32" s="83" t="s">
        <v>63</v>
      </c>
      <c r="C32" s="84">
        <v>0.1</v>
      </c>
      <c r="D32" s="85">
        <v>0.05</v>
      </c>
    </row>
    <row r="33" spans="1:4" ht="12.75">
      <c r="A33" s="61">
        <v>0</v>
      </c>
      <c r="B33" s="86">
        <v>0.15</v>
      </c>
      <c r="C33" s="87" t="s">
        <v>110</v>
      </c>
      <c r="D33" s="85">
        <v>0.01</v>
      </c>
    </row>
    <row r="34" spans="1:4" ht="12.75">
      <c r="A34" s="61">
        <v>1</v>
      </c>
      <c r="B34" s="88">
        <v>0.08</v>
      </c>
      <c r="C34" s="87" t="s">
        <v>111</v>
      </c>
      <c r="D34" s="85">
        <v>0.01</v>
      </c>
    </row>
    <row r="35" spans="1:4" ht="12.75">
      <c r="A35" s="64">
        <v>2</v>
      </c>
      <c r="B35" s="89">
        <v>0.05</v>
      </c>
      <c r="C35" s="90">
        <v>0.1</v>
      </c>
      <c r="D35" s="91">
        <v>0.15</v>
      </c>
    </row>
    <row r="36" ht="12.75">
      <c r="A36" s="31"/>
    </row>
    <row r="37" ht="12.75">
      <c r="A37" s="31" t="s">
        <v>108</v>
      </c>
    </row>
    <row r="38" ht="12.75">
      <c r="A38" s="31" t="s">
        <v>109</v>
      </c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8" spans="1:4" ht="12.75">
      <c r="A48" t="s">
        <v>604</v>
      </c>
      <c r="C48" t="s">
        <v>41</v>
      </c>
      <c r="D48" t="s">
        <v>654</v>
      </c>
    </row>
    <row r="49" spans="3:4" ht="12.75">
      <c r="C49" t="s">
        <v>42</v>
      </c>
      <c r="D49" t="s">
        <v>44</v>
      </c>
    </row>
    <row r="50" spans="3:4" ht="12.75">
      <c r="C50" t="s">
        <v>43</v>
      </c>
      <c r="D50" t="s">
        <v>44</v>
      </c>
    </row>
    <row r="56" spans="1:5" ht="12.75">
      <c r="A56" s="1" t="s">
        <v>465</v>
      </c>
      <c r="E56" s="1" t="s">
        <v>466</v>
      </c>
    </row>
    <row r="57" ht="12.75">
      <c r="A57" t="s">
        <v>188</v>
      </c>
    </row>
    <row r="58" ht="12.75">
      <c r="A58" s="1" t="s">
        <v>166</v>
      </c>
    </row>
    <row r="59" ht="12.75">
      <c r="A59" s="1" t="s">
        <v>596</v>
      </c>
    </row>
    <row r="60" ht="12.75">
      <c r="A60" s="3"/>
    </row>
    <row r="61" spans="1:8" ht="15.75">
      <c r="A61" s="50" t="s">
        <v>468</v>
      </c>
      <c r="B61" s="50"/>
      <c r="C61" s="50"/>
      <c r="D61" s="50"/>
      <c r="E61" s="50"/>
      <c r="F61" s="50"/>
      <c r="G61" s="50"/>
      <c r="H61" s="50"/>
    </row>
    <row r="62" spans="1:8" ht="15.75">
      <c r="A62" s="50" t="s">
        <v>488</v>
      </c>
      <c r="B62" s="50"/>
      <c r="C62" s="50"/>
      <c r="D62" s="50"/>
      <c r="E62" s="50"/>
      <c r="F62" s="50"/>
      <c r="G62" s="50"/>
      <c r="H62" s="50"/>
    </row>
    <row r="63" spans="1:8" ht="26.25">
      <c r="A63" s="4" t="s">
        <v>489</v>
      </c>
      <c r="B63" s="2"/>
      <c r="C63" s="2"/>
      <c r="D63" s="2"/>
      <c r="E63" s="2"/>
      <c r="F63" s="2"/>
      <c r="G63" s="2"/>
      <c r="H63" s="2"/>
    </row>
    <row r="66" ht="12.75">
      <c r="A66" s="1" t="s">
        <v>608</v>
      </c>
    </row>
    <row r="67" ht="12.75">
      <c r="A67" t="s">
        <v>5</v>
      </c>
    </row>
    <row r="68" ht="12.75">
      <c r="A68" t="s">
        <v>2</v>
      </c>
    </row>
    <row r="69" ht="12.75">
      <c r="A69" t="s">
        <v>3</v>
      </c>
    </row>
    <row r="70" ht="12.75">
      <c r="A70" t="s">
        <v>4</v>
      </c>
    </row>
    <row r="71" ht="12.75">
      <c r="A71" t="s">
        <v>16</v>
      </c>
    </row>
    <row r="74" ht="12.75">
      <c r="A74" s="1" t="s">
        <v>506</v>
      </c>
    </row>
    <row r="75" ht="12.75">
      <c r="A75" t="s">
        <v>610</v>
      </c>
    </row>
    <row r="76" ht="12.75">
      <c r="A76" t="s">
        <v>27</v>
      </c>
    </row>
    <row r="77" ht="12.75">
      <c r="A77" t="s">
        <v>28</v>
      </c>
    </row>
    <row r="78" ht="12.75">
      <c r="A78" t="s">
        <v>36</v>
      </c>
    </row>
    <row r="79" ht="12.75">
      <c r="A79" t="s">
        <v>29</v>
      </c>
    </row>
    <row r="80" ht="12.75">
      <c r="A80" t="s">
        <v>37</v>
      </c>
    </row>
    <row r="81" ht="12.75">
      <c r="A81" t="s">
        <v>30</v>
      </c>
    </row>
    <row r="82" ht="12.75">
      <c r="A82" t="s">
        <v>602</v>
      </c>
    </row>
    <row r="84" ht="12.75">
      <c r="A84" s="1" t="s">
        <v>721</v>
      </c>
    </row>
    <row r="85" ht="12.75">
      <c r="A85" s="31" t="s">
        <v>107</v>
      </c>
    </row>
    <row r="86" ht="12.75">
      <c r="A86" s="31"/>
    </row>
    <row r="87" spans="1:5" ht="15.75">
      <c r="A87" t="s">
        <v>168</v>
      </c>
      <c r="B87">
        <v>-2</v>
      </c>
      <c r="C87">
        <v>0</v>
      </c>
      <c r="D87">
        <v>2</v>
      </c>
      <c r="E87">
        <v>4</v>
      </c>
    </row>
    <row r="88" ht="15.75">
      <c r="A88" s="39" t="s">
        <v>169</v>
      </c>
    </row>
    <row r="89" spans="1:5" ht="12.75">
      <c r="A89">
        <v>0</v>
      </c>
      <c r="B89">
        <v>20</v>
      </c>
      <c r="C89">
        <v>15</v>
      </c>
      <c r="D89" s="39" t="s">
        <v>110</v>
      </c>
      <c r="E89">
        <v>0</v>
      </c>
    </row>
    <row r="90" spans="1:5" ht="12.75">
      <c r="A90">
        <v>1</v>
      </c>
      <c r="B90" s="39" t="s">
        <v>63</v>
      </c>
      <c r="C90">
        <v>30</v>
      </c>
      <c r="D90">
        <v>20</v>
      </c>
      <c r="E90">
        <v>10</v>
      </c>
    </row>
    <row r="91" spans="1:5" ht="12.75">
      <c r="A91">
        <v>2</v>
      </c>
      <c r="B91">
        <v>10</v>
      </c>
      <c r="C91">
        <v>15</v>
      </c>
      <c r="D91">
        <v>10</v>
      </c>
      <c r="E91">
        <v>5</v>
      </c>
    </row>
    <row r="92" spans="1:5" ht="12.75">
      <c r="A92">
        <v>3</v>
      </c>
      <c r="B92">
        <v>5</v>
      </c>
      <c r="C92" s="39" t="s">
        <v>111</v>
      </c>
      <c r="D92">
        <v>5</v>
      </c>
      <c r="E92">
        <v>0</v>
      </c>
    </row>
    <row r="93" ht="12.75">
      <c r="A93" s="31"/>
    </row>
    <row r="94" ht="12.75">
      <c r="A94" s="31" t="s">
        <v>170</v>
      </c>
    </row>
    <row r="95" ht="12.75">
      <c r="A95" s="31" t="s">
        <v>109</v>
      </c>
    </row>
    <row r="103" spans="1:4" ht="12.75">
      <c r="A103" t="s">
        <v>604</v>
      </c>
      <c r="C103" t="s">
        <v>41</v>
      </c>
      <c r="D103" t="s">
        <v>654</v>
      </c>
    </row>
    <row r="104" spans="3:4" ht="12.75">
      <c r="C104" t="s">
        <v>42</v>
      </c>
      <c r="D104" t="s">
        <v>44</v>
      </c>
    </row>
    <row r="105" spans="3:4" ht="12.75">
      <c r="C105" t="s">
        <v>43</v>
      </c>
      <c r="D105" t="s">
        <v>44</v>
      </c>
    </row>
    <row r="106" spans="1:5" ht="12.75">
      <c r="A106" s="1"/>
      <c r="E106" s="1"/>
    </row>
    <row r="108" ht="12.75">
      <c r="A108" s="1"/>
    </row>
    <row r="109" ht="12.75">
      <c r="A109" s="1"/>
    </row>
    <row r="110" ht="12.75">
      <c r="A110" s="3"/>
    </row>
    <row r="111" spans="1:8" ht="15.75">
      <c r="A111" s="50"/>
      <c r="B111" s="50"/>
      <c r="C111" s="50"/>
      <c r="D111" s="50"/>
      <c r="E111" s="50"/>
      <c r="F111" s="50"/>
      <c r="G111" s="50"/>
      <c r="H111" s="50"/>
    </row>
    <row r="112" spans="1:8" ht="15.75">
      <c r="A112" s="50"/>
      <c r="B112" s="50"/>
      <c r="C112" s="50"/>
      <c r="D112" s="50"/>
      <c r="E112" s="50"/>
      <c r="F112" s="50"/>
      <c r="G112" s="50"/>
      <c r="H112" s="50"/>
    </row>
    <row r="113" spans="1:8" ht="26.25">
      <c r="A113" s="4"/>
      <c r="B113" s="2"/>
      <c r="C113" s="2"/>
      <c r="D113" s="2"/>
      <c r="E113" s="2"/>
      <c r="F113" s="2"/>
      <c r="G113" s="2"/>
      <c r="H113" s="2"/>
    </row>
    <row r="116" ht="12.75">
      <c r="A116" s="1"/>
    </row>
    <row r="126" ht="12.75">
      <c r="A126" s="1"/>
    </row>
  </sheetData>
  <mergeCells count="6">
    <mergeCell ref="A111:H111"/>
    <mergeCell ref="A112:H112"/>
    <mergeCell ref="A6:H6"/>
    <mergeCell ref="A7:H7"/>
    <mergeCell ref="A61:H61"/>
    <mergeCell ref="A62:H62"/>
  </mergeCells>
  <printOptions/>
  <pageMargins left="0.75" right="0.34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SEGURET</dc:creator>
  <cp:keywords/>
  <dc:description/>
  <cp:lastModifiedBy>seguret</cp:lastModifiedBy>
  <cp:lastPrinted>2006-01-11T15:19:53Z</cp:lastPrinted>
  <dcterms:created xsi:type="dcterms:W3CDTF">1999-11-02T04:13:24Z</dcterms:created>
  <dcterms:modified xsi:type="dcterms:W3CDTF">2006-01-11T15:24:34Z</dcterms:modified>
  <cp:category/>
  <cp:version/>
  <cp:contentType/>
  <cp:contentStatus/>
</cp:coreProperties>
</file>